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nc0fsr01\np3_prd\NP3_Tool\Results\202103\For Distribution\"/>
    </mc:Choice>
  </mc:AlternateContent>
  <xr:revisionPtr revIDLastSave="0" documentId="13_ncr:1_{FEB72FC3-A464-415B-B694-FD8C33FFA414}" xr6:coauthVersionLast="46" xr6:coauthVersionMax="46" xr10:uidLastSave="{00000000-0000-0000-0000-000000000000}"/>
  <bookViews>
    <workbookView xWindow="-110" yWindow="-110" windowWidth="19420" windowHeight="10420" xr2:uid="{00000000-000D-0000-FFFF-FFFF00000000}"/>
  </bookViews>
  <sheets>
    <sheet name="KM1" sheetId="8" r:id="rId1"/>
    <sheet name="OV1" sheetId="9" r:id="rId2"/>
    <sheet name="CR8" sheetId="25" r:id="rId3"/>
    <sheet name="LIQ1" sheetId="40" r:id="rId4"/>
  </sheets>
  <definedNames>
    <definedName name="a0769878f84cd408b86fdb0207960d86c_r1_c1" localSheetId="3" hidden="1">'LIQ1'!$E$6</definedName>
    <definedName name="a121c69e77c5e4e97afa3e242fe2db129_r1_c1" localSheetId="2" hidden="1">'CR8'!$B$4</definedName>
    <definedName name="a176664f717cc47aba217b0d1c2d6055b_r1_c1" localSheetId="3" hidden="1">'LIQ1'!$H$6</definedName>
    <definedName name="a17f9b48cf40e466f9081db54bbcf8dc6_r1_c1" localSheetId="3" hidden="1">'LIQ1'!$I$6</definedName>
    <definedName name="a1a3348af98e84d34afe63763862b947a_r1_c1" localSheetId="1" hidden="1">'OV1'!$D$8</definedName>
    <definedName name="a1a3348af98e84d34afe63763862b947a_r29_c3" localSheetId="1" hidden="1">'OV1'!$F$36</definedName>
    <definedName name="a1aa3eca518b74aaea41ecd6b780ab7bc_r1_c1" localSheetId="3" hidden="1">'LIQ1'!$F$6</definedName>
    <definedName name="a249da806c99646b89195023c25d8fe87_r1_c1" localSheetId="0" hidden="1">'KM1'!$D$8</definedName>
    <definedName name="a249da806c99646b89195023c25d8fe87_r39_c5" localSheetId="0" hidden="1">'KM1'!$H$46</definedName>
    <definedName name="a2b936687deac40ac88c2159bf02d6919_r1_c1" localSheetId="3" hidden="1">'LIQ1'!$K$6</definedName>
    <definedName name="a36e32cde828948b8becb0888345c39c4_r1_c1" localSheetId="3" hidden="1">'LIQ1'!$L$5</definedName>
    <definedName name="a375c7444ddf14c9d99d36d5a55b07341_r1_c1" localSheetId="2" hidden="1">'CR8'!$B$18</definedName>
    <definedName name="a387aaf078f4f4d3398287c2bb789c8d8_r1_c1" localSheetId="3" hidden="1">'LIQ1'!$B$41</definedName>
    <definedName name="a3d0c28949e8a4f149e4a21e58ea8baef_r1_c1" localSheetId="3" hidden="1">'LIQ1'!$G$5</definedName>
    <definedName name="a3d4555d8374a4417adfa7dea80655f1c_r1_c1" localSheetId="2" hidden="1">'CR8'!$D$8</definedName>
    <definedName name="a3d4555d8374a4417adfa7dea80655f1c_r9_c2" localSheetId="2" hidden="1">'CR8'!$E$16</definedName>
    <definedName name="a54fed37c07314ec2b8f189ac5c1fddd7_r1_c1" localSheetId="1" hidden="1">'OV1'!$B$4</definedName>
    <definedName name="a5d69e0d174d3477d9e8c42b9a6dda68b_r1_c1" localSheetId="3" hidden="1">'LIQ1'!$E$5</definedName>
    <definedName name="a5fcf3d229b76411d86242d030a17fbac_r1_c1" localSheetId="3" hidden="1">'LIQ1'!$K$5</definedName>
    <definedName name="a8e01b8e04f924d088021638138b2f9fa_r1_c1" localSheetId="0" hidden="1">'KM1'!$B$48</definedName>
    <definedName name="a9598c6688e3f4f0db8f62af1359578e4_r1_c1" localSheetId="0" hidden="1">'KM1'!$B$4</definedName>
    <definedName name="aacb76aa522e245d7accf3cecf2b3a209_r1_c1" localSheetId="3" hidden="1">'LIQ1'!$G$6</definedName>
    <definedName name="ab22cce8179ea4d66af727211e4936aec_r1_c1" localSheetId="3" hidden="1">'LIQ1'!$B$4</definedName>
    <definedName name="ab32a478c0796412788de04fb7b164a3a_r1_c1" localSheetId="3" hidden="1">'LIQ1'!$L$6</definedName>
    <definedName name="ac90775e6868d45d38c6706113416fae3_r1_c1" localSheetId="3" hidden="1">'LIQ1'!$I$5</definedName>
    <definedName name="ad14b94c6a2e8474e86ecc5b73f19ab1c_r1_c1" localSheetId="3" hidden="1">'LIQ1'!$H$5</definedName>
    <definedName name="adbfc1f86d08a4624a5de0b38e392f914_r1_c1" localSheetId="3" hidden="1">'LIQ1'!$E$10</definedName>
    <definedName name="adbfc1f86d08a4624a5de0b38e392f914_r30_c8" localSheetId="3" hidden="1">'LIQ1'!$L$39</definedName>
    <definedName name="ae26a1fb5f5954012a71477963bf56c73_r1_c1" localSheetId="3" hidden="1">'LIQ1'!$F$5</definedName>
    <definedName name="ae51130e542604123a7aa754adc778c96_r1_c1" localSheetId="3" hidden="1">'LIQ1'!$J$5</definedName>
    <definedName name="ae7d34236f4f44a6aac20c0acb53c811c_r1_c1" localSheetId="1" hidden="1">'OV1'!$B$39</definedName>
    <definedName name="aee16d647ce6d4746a84e6d19c37b4f26_r1_c1" localSheetId="3" hidden="1">'LIQ1'!$J$6</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9" l="1"/>
  <c r="D21" i="9"/>
  <c r="F11" i="9" s="1"/>
  <c r="D13" i="9" l="1"/>
  <c r="D35" i="9" l="1"/>
  <c r="L33" i="40" l="1"/>
  <c r="K33" i="40"/>
  <c r="J33" i="40"/>
  <c r="I33" i="40"/>
  <c r="H33" i="40"/>
  <c r="G33" i="40"/>
  <c r="F33" i="40"/>
  <c r="E33" i="40"/>
  <c r="L15" i="40"/>
  <c r="K15" i="40"/>
  <c r="J15" i="40"/>
  <c r="I15" i="40"/>
  <c r="H15" i="40"/>
  <c r="G15" i="40"/>
  <c r="F15" i="40"/>
  <c r="E15" i="40"/>
  <c r="F35" i="9"/>
  <c r="F34" i="9"/>
  <c r="F33" i="9"/>
  <c r="F32" i="9"/>
  <c r="F31" i="9"/>
  <c r="E30" i="9"/>
  <c r="D30" i="9"/>
  <c r="F29" i="9"/>
  <c r="F28" i="9"/>
  <c r="F27" i="9"/>
  <c r="E26" i="9"/>
  <c r="D26" i="9"/>
  <c r="F25" i="9"/>
  <c r="F24" i="9"/>
  <c r="F23" i="9"/>
  <c r="F22" i="9"/>
  <c r="F20" i="9"/>
  <c r="F19" i="9"/>
  <c r="F18" i="9"/>
  <c r="F17" i="9"/>
  <c r="F16" i="9"/>
  <c r="F15" i="9"/>
  <c r="F14" i="9"/>
  <c r="E13" i="9"/>
  <c r="F12" i="9"/>
  <c r="F10" i="9"/>
  <c r="F9" i="9"/>
  <c r="E8" i="9"/>
  <c r="D8" i="9"/>
  <c r="D36" i="9" l="1"/>
  <c r="E36" i="9"/>
  <c r="F21" i="9"/>
  <c r="F26" i="9"/>
  <c r="F8" i="9"/>
  <c r="F30" i="9"/>
  <c r="F13" i="9"/>
  <c r="F36" i="9" l="1"/>
  <c r="F5" i="9" l="1"/>
  <c r="F5" i="40" l="1"/>
  <c r="I5" i="40"/>
  <c r="J5" i="40" l="1"/>
  <c r="G5" i="40"/>
  <c r="K5" i="40" l="1"/>
  <c r="H5" i="40"/>
  <c r="L5" i="40" s="1"/>
</calcChain>
</file>

<file path=xl/sharedStrings.xml><?xml version="1.0" encoding="utf-8"?>
<sst xmlns="http://schemas.openxmlformats.org/spreadsheetml/2006/main" count="237" uniqueCount="166">
  <si>
    <t>in '000 EUR</t>
  </si>
  <si>
    <t>Code</t>
  </si>
  <si>
    <t>c</t>
  </si>
  <si>
    <t>d</t>
  </si>
  <si>
    <t>e</t>
  </si>
  <si>
    <t>f</t>
  </si>
  <si>
    <t>g</t>
  </si>
  <si>
    <t>Total</t>
  </si>
  <si>
    <t>a</t>
  </si>
  <si>
    <t>b</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</si>
  <si>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</si>
  <si>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</si>
  <si>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</si>
  <si>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</si>
  <si>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</si>
  <si>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</si>
  <si>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</si>
  <si>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</si>
  <si>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</si>
  <si>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</si>
  <si>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</si>
  <si>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</si>
  <si>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</si>
  <si>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</si>
  <si>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</si>
  <si>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</si>
  <si>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</si>
  <si>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</si>
  <si>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</si>
  <si>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</si>
  <si>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</si>
  <si>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</si>
  <si>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</si>
  <si>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</si>
  <si>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</si>
  <si>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</si>
  <si>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</si>
  <si>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</si>
  <si>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</si>
  <si>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</si>
  <si>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</si>
  <si>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</si>
  <si>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</si>
  <si>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</si>
  <si>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</si>
  <si>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</si>
  <si>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</si>
  <si>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</si>
  <si>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</si>
  <si>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</si>
  <si>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</si>
  <si>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</si>
  <si>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</si>
  <si>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</si>
  <si>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</si>
  <si>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</si>
  <si>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</si>
  <si>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</si>
  <si>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</si>
  <si>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</si>
  <si>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</si>
  <si>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</si>
  <si>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</si>
  <si>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</si>
  <si>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</si>
  <si>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</si>
  <si>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</si>
  <si>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</si>
  <si>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</si>
  <si>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</si>
  <si>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</si>
  <si>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</si>
  <si>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</si>
  <si>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</si>
  <si>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</si>
  <si>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</si>
  <si>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</si>
  <si>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</si>
  <si>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</si>
  <si>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</si>
  <si>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</si>
  <si>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</si>
  <si>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</si>
  <si>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</si>
  <si>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</si>
  <si>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</si>
  <si>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</si>
  <si>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</si>
  <si>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</si>
  <si>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</si>
  <si>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</si>
  <si>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</si>
  <si>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</si>
  <si>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</si>
  <si>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</si>
  <si>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</si>
  <si>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</si>
  <si>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</si>
  <si>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</si>
  <si>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</si>
  <si>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</si>
  <si>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</si>
  <si>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</si>
  <si>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</si>
  <si>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</si>
  <si>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</si>
  <si>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</si>
  <si>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</si>
  <si>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</si>
  <si>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h</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</si>
  <si>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</si>
  <si>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</si>
  <si>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</si>
  <si>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</si>
  <si>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</si>
  <si>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</si>
  <si>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</si>
  <si>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</si>
  <si>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</si>
  <si>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</si>
  <si>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</si>
  <si>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</si>
  <si>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EU-19a</t>
  </si>
  <si>
    <t>EU-19b</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</si>
  <si>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</si>
  <si>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</si>
  <si>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</si>
  <si>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</si>
  <si>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</si>
  <si>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</si>
  <si>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</si>
  <si>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</si>
  <si>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</si>
  <si>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</si>
  <si>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</si>
  <si>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</si>
  <si>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</si>
  <si>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</si>
  <si>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</si>
  <si>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</si>
  <si>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</si>
  <si>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</si>
  <si>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</si>
  <si>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</si>
  <si>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</si>
  <si>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</si>
  <si>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</si>
  <si>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</si>
  <si>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</si>
  <si>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</si>
  <si>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</si>
  <si>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</si>
  <si>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</si>
  <si>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</si>
  <si>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</si>
  <si>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</si>
  <si>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</si>
  <si>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</si>
  <si>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</si>
  <si>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</si>
  <si>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</si>
  <si>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r>
      <t>Additional requirements</t>
    </r>
    <r>
      <rPr>
        <strike/>
        <sz val="11"/>
        <color rgb="FF00008F"/>
        <rFont val="Calibri"/>
        <family val="2"/>
        <scheme val="minor"/>
      </rPr>
      <t xml:space="preserve"> </t>
    </r>
  </si>
  <si>
    <t xml:space="preserve">In Q1 2021, the LCR of ABB sits comfortably above the minimum required 100% and remains above 180%. 
The liquidity buffer is made up of central bank cash deposits and bonds. The bonds consist solely of Level 1 LCR eligible assets, of which the bulk has sovereign governments or supranational organisations as issuer.
The outflows consist mainly of retail deposit outflows while the inflows come mainly from retail credit payments.                                                                                                                                   </t>
  </si>
  <si>
    <t>The RWA for IRB exposures include the two macro-prudential add-on's imposed by the Belgian supervisor (5% additional risk-weight and a 1.33 multiplying factor on the microprudential risk-weights). Compared to the previous quarter the IRB RWA went down with € 131 mln mainly driven by the revised Management Overlay for mortgage loans and the update of the House Price Index which was largely offset by the portfolio growth during Q1 2021.</t>
  </si>
  <si>
    <t>In Q1 2021, RWA for credit risk under IRB approach of ABB decreased due to revised Management Overlay and an update of the House Price Indexation which was partially offset by the portfolio growth.
Note that the figures in this table exclude the macro-prudential add-ons.</t>
  </si>
  <si>
    <t xml:space="preserve">RWA decrease in Q1 2021 is mainly driven by the revised Management Overlay as result of the New Definition Of Default model recalibration and the House Price Indexaction. The decrease is partially offset by the portfolio growth during Q1 2021.
The consolidated LCR of ABB has increased to 208% in Q1 2021, both the retail deposits and mortgage loan production have increased over the quarter. The LCR is still well above the minimum regulatory requirement of 100%.
ABB’s liquidity has remained stable over the last year as the sustained mortgage loans production was offset by the issuance of new covered bonds and an increase in retail deposits. Furthermore ABB participated in the new TLTRO and PELTRO programs of the ECB. 
The Net Stable Funding Ratio decreased to 129%, which is comfortably above the 100% minimum regulatory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</si>
</sst>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1"/>
      <color theme="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b/>
      <sz val="18"/>
      <color rgb="FF00008F"/>
      <name val="Calibri"/>
      <family val="2"/>
      <scheme val="minor"/>
    </font>
    <font>
      <sz val="11"/>
      <color theme="0"/>
      <name val="Calibri"/>
      <family val="2"/>
    </font>
    <font>
      <b/>
      <sz val="12"/>
      <color rgb="FF0070C0"/>
      <name val="Calibri"/>
      <family val="2"/>
      <scheme val="minor"/>
    </font>
    <font>
      <b/>
      <sz val="10"/>
      <color rgb="FF00008F"/>
      <name val="Calibri"/>
      <family val="2"/>
      <scheme val="minor"/>
    </font>
    <font>
      <strike/>
      <sz val="11"/>
      <color rgb="FF00008F"/>
      <name val="Calibri"/>
      <family val="2"/>
      <scheme val="minor"/>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39">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theme="0"/>
      </left>
      <right style="thin">
        <color theme="0"/>
      </right>
      <top style="thin">
        <color rgb="FF00008F"/>
      </top>
      <bottom style="thin">
        <color auto="1"/>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theme="0"/>
      </right>
      <top style="thin">
        <color theme="0"/>
      </top>
      <bottom style="thin">
        <color rgb="FF00008F"/>
      </bottom>
      <diagonal/>
    </border>
    <border>
      <left style="thin">
        <color theme="0"/>
      </left>
      <right/>
      <top style="thin">
        <color rgb="FF00008F"/>
      </top>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0" fontId="6" fillId="3" borderId="8" xfId="0" applyFont="1" applyFill="1" applyBorder="1" applyAlignment="1">
      <alignment vertical="center" wrapText="1"/>
    </xf>
    <xf numFmtId="0" fontId="6" fillId="3" borderId="8" xfId="0"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0" fontId="8" fillId="0" borderId="0" xfId="0" applyFont="1"/>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1" fillId="3" borderId="8" xfId="0" applyFont="1" applyFill="1" applyBorder="1" applyAlignment="1">
      <alignment horizontal="center" vertical="center"/>
    </xf>
    <xf numFmtId="0" fontId="13" fillId="3" borderId="8" xfId="0" applyFont="1" applyFill="1" applyBorder="1" applyAlignment="1">
      <alignment horizontal="center" vertical="top"/>
    </xf>
    <xf numFmtId="49" fontId="2" fillId="2" borderId="19"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0" fontId="7" fillId="0" borderId="0" xfId="0" applyFont="1" applyBorder="1" applyAlignment="1">
      <alignment vertical="center" wrapText="1"/>
    </xf>
    <xf numFmtId="0" fontId="5" fillId="0" borderId="0" xfId="0" applyFont="1" applyFill="1" applyBorder="1" applyAlignment="1">
      <alignment vertical="center" wrapText="1"/>
    </xf>
    <xf numFmtId="0" fontId="6" fillId="3" borderId="8" xfId="0" applyFont="1" applyFill="1" applyBorder="1" applyAlignment="1">
      <alignment horizontal="center" vertical="center"/>
    </xf>
    <xf numFmtId="0" fontId="7" fillId="0" borderId="8" xfId="0" applyNumberFormat="1" applyFont="1" applyFill="1" applyBorder="1" applyAlignment="1">
      <alignment horizontal="left" vertical="center" wrapText="1" indent="1"/>
    </xf>
    <xf numFmtId="38" fontId="7" fillId="0" borderId="8" xfId="0" applyNumberFormat="1" applyFont="1" applyBorder="1" applyAlignment="1">
      <alignment horizontal="right" wrapText="1" indent="1"/>
    </xf>
    <xf numFmtId="38" fontId="4" fillId="2" borderId="12" xfId="0" applyNumberFormat="1" applyFont="1" applyFill="1" applyBorder="1" applyAlignment="1">
      <alignment horizontal="right" wrapText="1" indent="1"/>
    </xf>
    <xf numFmtId="38" fontId="4" fillId="2" borderId="13" xfId="0" applyNumberFormat="1" applyFont="1" applyFill="1" applyBorder="1" applyAlignment="1">
      <alignment horizontal="right" wrapText="1" indent="1"/>
    </xf>
    <xf numFmtId="0" fontId="6" fillId="0" borderId="26" xfId="0" applyFont="1" applyFill="1" applyBorder="1" applyAlignment="1"/>
    <xf numFmtId="38" fontId="7" fillId="4" borderId="8" xfId="0" applyNumberFormat="1" applyFont="1" applyFill="1" applyBorder="1" applyAlignment="1">
      <alignment horizontal="right" wrapText="1" indent="1"/>
    </xf>
    <xf numFmtId="0" fontId="12" fillId="0" borderId="8" xfId="0" applyFont="1" applyBorder="1" applyAlignment="1">
      <alignment horizontal="left" vertical="top" wrapText="1" indent="1"/>
    </xf>
    <xf numFmtId="0" fontId="7" fillId="0" borderId="8" xfId="0" applyNumberFormat="1" applyFont="1" applyFill="1" applyBorder="1" applyAlignment="1">
      <alignment horizontal="left" vertical="center" indent="3"/>
    </xf>
    <xf numFmtId="0" fontId="6" fillId="3" borderId="9" xfId="0" applyFont="1" applyFill="1" applyBorder="1" applyAlignment="1">
      <alignment vertical="center"/>
    </xf>
    <xf numFmtId="0" fontId="6" fillId="3" borderId="37" xfId="0" applyFont="1" applyFill="1" applyBorder="1" applyAlignment="1">
      <alignment horizontal="center" vertical="center" wrapText="1"/>
    </xf>
    <xf numFmtId="49" fontId="6" fillId="3" borderId="37" xfId="0" applyNumberFormat="1" applyFont="1" applyFill="1" applyBorder="1" applyAlignment="1">
      <alignment horizontal="center" vertical="center" wrapText="1"/>
    </xf>
    <xf numFmtId="49" fontId="6" fillId="3" borderId="38" xfId="0" applyNumberFormat="1" applyFont="1" applyFill="1" applyBorder="1" applyAlignment="1">
      <alignment horizontal="center" vertical="center" wrapText="1"/>
    </xf>
    <xf numFmtId="0" fontId="7" fillId="4" borderId="8" xfId="0" applyNumberFormat="1" applyFont="1" applyFill="1" applyBorder="1" applyAlignment="1">
      <alignment horizontal="left" vertical="center" indent="1"/>
    </xf>
    <xf numFmtId="38" fontId="4" fillId="2" borderId="16" xfId="0" applyNumberFormat="1" applyFont="1" applyFill="1" applyBorder="1" applyAlignment="1">
      <alignment horizontal="right" wrapText="1" indent="1"/>
    </xf>
    <xf numFmtId="0" fontId="4" fillId="2" borderId="12" xfId="0" applyNumberFormat="1" applyFont="1" applyFill="1" applyBorder="1" applyAlignment="1">
      <alignment horizontal="left" vertical="center" indent="1"/>
    </xf>
    <xf numFmtId="0" fontId="4" fillId="2" borderId="16" xfId="0" applyNumberFormat="1" applyFont="1" applyFill="1" applyBorder="1" applyAlignment="1">
      <alignment horizontal="left" vertical="center" wrapText="1" indent="1"/>
    </xf>
    <xf numFmtId="38" fontId="15" fillId="2" borderId="12" xfId="0" applyNumberFormat="1" applyFont="1" applyFill="1" applyBorder="1" applyAlignment="1">
      <alignment horizontal="right" wrapText="1" indent="1"/>
    </xf>
    <xf numFmtId="38" fontId="15" fillId="2" borderId="13" xfId="0" applyNumberFormat="1" applyFont="1" applyFill="1" applyBorder="1" applyAlignment="1">
      <alignment horizontal="right" wrapText="1" indent="1"/>
    </xf>
    <xf numFmtId="38" fontId="12" fillId="0" borderId="8" xfId="0" applyNumberFormat="1" applyFont="1" applyBorder="1" applyAlignment="1">
      <alignment horizontal="right" wrapText="1" indent="1"/>
    </xf>
    <xf numFmtId="38" fontId="12" fillId="0" borderId="26" xfId="0" applyNumberFormat="1" applyFont="1" applyFill="1" applyBorder="1" applyAlignment="1">
      <alignment horizontal="right" indent="1"/>
    </xf>
    <xf numFmtId="38" fontId="12" fillId="4" borderId="8" xfId="0" applyNumberFormat="1" applyFont="1" applyFill="1" applyBorder="1" applyAlignment="1">
      <alignment horizontal="right" wrapText="1" indent="1"/>
    </xf>
    <xf numFmtId="0" fontId="0" fillId="0" borderId="0" xfId="0" applyFont="1"/>
    <xf numFmtId="0" fontId="0" fillId="5" borderId="0" xfId="0" applyFont="1" applyFill="1"/>
    <xf numFmtId="0" fontId="16" fillId="5" borderId="0" xfId="0" applyFont="1" applyFill="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7" fillId="3" borderId="8" xfId="0" applyFont="1" applyFill="1" applyBorder="1" applyAlignment="1">
      <alignment horizontal="center" vertical="center"/>
    </xf>
    <xf numFmtId="38" fontId="7" fillId="0" borderId="26" xfId="0" applyNumberFormat="1" applyFont="1" applyFill="1" applyBorder="1" applyAlignment="1">
      <alignment horizontal="right" indent="1"/>
    </xf>
    <xf numFmtId="0" fontId="7" fillId="0" borderId="8" xfId="0" applyFont="1" applyFill="1" applyBorder="1" applyAlignment="1">
      <alignment horizontal="left" vertical="center" indent="1"/>
    </xf>
    <xf numFmtId="0" fontId="6" fillId="0" borderId="8" xfId="0" applyFont="1" applyFill="1" applyBorder="1" applyAlignment="1">
      <alignment vertical="center"/>
    </xf>
    <xf numFmtId="38" fontId="7" fillId="0" borderId="8"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1" xfId="0" applyFont="1" applyFill="1" applyBorder="1" applyAlignment="1">
      <alignment horizontal="left" vertical="center"/>
    </xf>
    <xf numFmtId="0" fontId="0" fillId="5" borderId="27" xfId="0" applyFont="1" applyFill="1" applyBorder="1"/>
    <xf numFmtId="0" fontId="7" fillId="5" borderId="8" xfId="0" applyFont="1" applyFill="1" applyBorder="1" applyAlignment="1">
      <alignment horizontal="left" vertical="center" wrapText="1" indent="1"/>
    </xf>
    <xf numFmtId="38" fontId="7" fillId="7" borderId="8" xfId="0" applyNumberFormat="1" applyFont="1" applyFill="1" applyBorder="1" applyAlignment="1">
      <alignment horizontal="right" vertical="top" indent="1"/>
    </xf>
    <xf numFmtId="0" fontId="0" fillId="5" borderId="28" xfId="0" applyFont="1" applyFill="1" applyBorder="1"/>
    <xf numFmtId="38" fontId="7" fillId="0" borderId="8" xfId="0" quotePrefix="1" applyNumberFormat="1" applyFont="1" applyFill="1" applyBorder="1" applyAlignment="1">
      <alignment horizontal="right" vertical="top" indent="1"/>
    </xf>
    <xf numFmtId="0" fontId="0" fillId="5" borderId="27" xfId="0" applyFont="1" applyFill="1" applyBorder="1" applyAlignment="1">
      <alignment horizontal="left" indent="1"/>
    </xf>
    <xf numFmtId="0" fontId="0" fillId="5" borderId="28" xfId="0" applyFont="1" applyFill="1" applyBorder="1" applyAlignment="1">
      <alignment horizontal="left" indent="1"/>
    </xf>
    <xf numFmtId="38" fontId="7" fillId="0" borderId="8" xfId="0" applyNumberFormat="1" applyFont="1" applyFill="1" applyBorder="1" applyAlignment="1">
      <alignment horizontal="right" vertical="top" wrapText="1" indent="1"/>
    </xf>
    <xf numFmtId="0" fontId="7" fillId="3" borderId="8" xfId="0" applyFont="1" applyFill="1" applyBorder="1" applyAlignment="1">
      <alignment horizontal="left" vertical="center" indent="1"/>
    </xf>
    <xf numFmtId="38" fontId="7" fillId="3" borderId="8" xfId="0" quotePrefix="1" applyNumberFormat="1" applyFont="1" applyFill="1" applyBorder="1" applyAlignment="1">
      <alignment horizontal="right" vertical="top" indent="1"/>
    </xf>
    <xf numFmtId="38" fontId="7" fillId="3" borderId="8" xfId="0" applyNumberFormat="1" applyFont="1" applyFill="1" applyBorder="1" applyAlignment="1">
      <alignment horizontal="right" vertical="top" indent="1"/>
    </xf>
    <xf numFmtId="38" fontId="7" fillId="0" borderId="8" xfId="0" applyNumberFormat="1" applyFont="1" applyBorder="1" applyAlignment="1">
      <alignment horizontal="right" vertical="top" indent="1"/>
    </xf>
    <xf numFmtId="0" fontId="4" fillId="2" borderId="17" xfId="0" applyFont="1" applyFill="1" applyBorder="1" applyAlignment="1">
      <alignment horizontal="left" vertical="center" indent="1"/>
    </xf>
    <xf numFmtId="0" fontId="4" fillId="2" borderId="25" xfId="0" applyFont="1" applyFill="1" applyBorder="1" applyAlignment="1">
      <alignment horizontal="left" vertical="center" indent="1"/>
    </xf>
    <xf numFmtId="38" fontId="4" fillId="2" borderId="18" xfId="0" applyNumberFormat="1" applyFont="1" applyFill="1" applyBorder="1" applyAlignment="1">
      <alignment horizontal="right" vertical="center" indent="1"/>
    </xf>
    <xf numFmtId="38" fontId="4" fillId="2" borderId="19" xfId="0" applyNumberFormat="1" applyFont="1" applyFill="1" applyBorder="1" applyAlignment="1">
      <alignment horizontal="right" vertical="center" indent="1"/>
    </xf>
    <xf numFmtId="0" fontId="4" fillId="2" borderId="33" xfId="0" applyFont="1" applyFill="1" applyBorder="1" applyAlignment="1">
      <alignment horizontal="left" vertical="center" indent="1"/>
    </xf>
    <xf numFmtId="0" fontId="4" fillId="2" borderId="36" xfId="0" applyFont="1" applyFill="1" applyBorder="1" applyAlignment="1">
      <alignment horizontal="left" vertical="center" indent="1"/>
    </xf>
    <xf numFmtId="38" fontId="4" fillId="2" borderId="34" xfId="0" applyNumberFormat="1" applyFont="1" applyFill="1" applyBorder="1" applyAlignment="1">
      <alignment horizontal="right" vertical="center" indent="1"/>
    </xf>
    <xf numFmtId="38" fontId="4" fillId="2" borderId="35" xfId="0" applyNumberFormat="1" applyFont="1" applyFill="1" applyBorder="1" applyAlignment="1">
      <alignment horizontal="right" vertical="center" indent="1"/>
    </xf>
    <xf numFmtId="0" fontId="4" fillId="2" borderId="20" xfId="0" applyFont="1" applyFill="1" applyBorder="1" applyAlignment="1">
      <alignment horizontal="left" vertical="center" indent="1"/>
    </xf>
    <xf numFmtId="0" fontId="4" fillId="2" borderId="31" xfId="0" applyFont="1" applyFill="1" applyBorder="1" applyAlignment="1">
      <alignment horizontal="left" vertical="center" indent="1"/>
    </xf>
    <xf numFmtId="38" fontId="7" fillId="6" borderId="8" xfId="0" applyNumberFormat="1" applyFont="1" applyFill="1" applyBorder="1" applyAlignment="1">
      <alignment horizontal="right" vertical="center" indent="1"/>
    </xf>
    <xf numFmtId="0" fontId="6" fillId="3" borderId="8" xfId="0" quotePrefix="1" applyFont="1" applyFill="1" applyBorder="1" applyAlignment="1">
      <alignment horizontal="center" vertical="center"/>
    </xf>
    <xf numFmtId="10" fontId="4" fillId="2" borderId="6" xfId="0" applyNumberFormat="1" applyFont="1" applyFill="1" applyBorder="1" applyAlignment="1">
      <alignment horizontal="right" vertical="center" indent="1"/>
    </xf>
    <xf numFmtId="10" fontId="4" fillId="2" borderId="7" xfId="0" applyNumberFormat="1" applyFont="1" applyFill="1" applyBorder="1" applyAlignment="1">
      <alignment horizontal="right" vertical="center" indent="1"/>
    </xf>
    <xf numFmtId="10" fontId="7" fillId="0" borderId="8" xfId="0" applyNumberFormat="1" applyFont="1" applyBorder="1" applyAlignment="1">
      <alignment horizontal="right" wrapText="1" indent="1"/>
    </xf>
    <xf numFmtId="10" fontId="7" fillId="0" borderId="8" xfId="1" applyNumberFormat="1" applyFont="1" applyBorder="1" applyAlignment="1">
      <alignment horizontal="right" wrapText="1" indent="1"/>
    </xf>
    <xf numFmtId="14" fontId="2" fillId="2" borderId="34" xfId="0" applyNumberFormat="1" applyFont="1" applyFill="1" applyBorder="1" applyAlignment="1">
      <alignment horizontal="center" vertical="center"/>
    </xf>
    <xf numFmtId="14" fontId="2" fillId="2" borderId="35" xfId="0" applyNumberFormat="1" applyFont="1" applyFill="1" applyBorder="1" applyAlignment="1">
      <alignment horizontal="center" vertical="center"/>
    </xf>
    <xf numFmtId="14" fontId="10" fillId="2" borderId="12" xfId="0" applyNumberFormat="1" applyFont="1" applyFill="1" applyBorder="1" applyAlignment="1">
      <alignment horizontal="center" vertical="center"/>
    </xf>
    <xf numFmtId="14" fontId="10" fillId="2" borderId="13"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xf>
    <xf numFmtId="164" fontId="7" fillId="0" borderId="8" xfId="0" applyNumberFormat="1" applyFont="1" applyBorder="1" applyAlignment="1">
      <alignment horizontal="right" wrapText="1" indent="1"/>
    </xf>
    <xf numFmtId="38" fontId="0" fillId="0" borderId="0" xfId="0" applyNumberFormat="1"/>
    <xf numFmtId="10" fontId="8" fillId="0" borderId="0" xfId="1" applyNumberFormat="1" applyFont="1"/>
    <xf numFmtId="43" fontId="8" fillId="0" borderId="0" xfId="2" applyFont="1"/>
    <xf numFmtId="10" fontId="6" fillId="0" borderId="26" xfId="1" applyNumberFormat="1" applyFont="1" applyFill="1" applyBorder="1" applyAlignment="1"/>
    <xf numFmtId="0" fontId="5" fillId="0" borderId="0" xfId="0" applyFont="1" applyFill="1" applyBorder="1" applyAlignment="1">
      <alignment horizontal="left" vertical="center" wrapText="1"/>
    </xf>
    <xf numFmtId="14" fontId="2" fillId="2" borderId="16"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0" borderId="9" xfId="0" applyFont="1" applyBorder="1" applyAlignment="1">
      <alignment horizontal="left" vertical="top" wrapText="1" indent="1"/>
    </xf>
    <xf numFmtId="0" fontId="7" fillId="0" borderId="10" xfId="0" applyFont="1" applyBorder="1" applyAlignment="1">
      <alignment horizontal="left" vertical="top" wrapText="1" indent="1"/>
    </xf>
    <xf numFmtId="0" fontId="7" fillId="0" borderId="11" xfId="0" applyFont="1" applyBorder="1" applyAlignment="1">
      <alignment horizontal="left" vertical="top" wrapText="1" inden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32"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14" fontId="2" fillId="2" borderId="17"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0" fontId="7" fillId="0" borderId="22" xfId="0" applyFont="1" applyBorder="1" applyAlignment="1">
      <alignment horizontal="left" vertical="top" wrapText="1" indent="1"/>
    </xf>
    <xf numFmtId="0" fontId="7" fillId="0" borderId="23" xfId="0" applyFont="1" applyBorder="1" applyAlignment="1">
      <alignment horizontal="left" vertical="top" wrapText="1" indent="1"/>
    </xf>
    <xf numFmtId="0" fontId="7" fillId="0" borderId="21" xfId="0" applyFont="1" applyBorder="1" applyAlignment="1">
      <alignment horizontal="left" vertical="top" wrapText="1" inden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0" fillId="0" borderId="0" xfId="0" applyFont="1" applyAlignment="1">
      <alignment horizontal="left" vertical="top" wrapText="1"/>
    </xf>
    <xf numFmtId="0" fontId="7" fillId="0" borderId="9"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7" fillId="3" borderId="11"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17" xfId="0" applyFont="1" applyFill="1" applyBorder="1" applyAlignment="1">
      <alignment vertical="center"/>
    </xf>
    <xf numFmtId="0" fontId="2" fillId="2" borderId="25" xfId="0" applyFont="1" applyFill="1" applyBorder="1" applyAlignment="1">
      <alignment vertical="center"/>
    </xf>
    <xf numFmtId="0" fontId="2" fillId="2" borderId="18"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6" xfId="0" applyFont="1" applyFill="1" applyBorder="1" applyAlignment="1">
      <alignment vertical="center"/>
    </xf>
    <xf numFmtId="0" fontId="6" fillId="3" borderId="9"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7" fillId="5" borderId="9" xfId="0" applyFont="1" applyFill="1" applyBorder="1" applyAlignment="1">
      <alignment horizontal="left" vertical="center" wrapText="1" inden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P48"/>
  <sheetViews>
    <sheetView showGridLines="0" tabSelected="1" zoomScale="70" zoomScaleNormal="70" workbookViewId="0">
      <pane xSplit="3" ySplit="6" topLeftCell="D7" activePane="bottomRight" state="frozen"/>
      <selection activeCell="F34" sqref="F34"/>
      <selection pane="topRight" activeCell="F34" sqref="F34"/>
      <selection pane="bottomLeft" activeCell="F34" sqref="F34"/>
      <selection pane="bottomRight" activeCell="E44" sqref="E44"/>
    </sheetView>
  </sheetViews>
  <sheetFormatPr defaultColWidth="9.1796875" defaultRowHeight="12.5" x14ac:dyDescent="0.25"/>
  <cols>
    <col min="1" max="1" width="0.81640625" style="4" customWidth="1"/>
    <col min="2" max="2" width="65" style="5" customWidth="1"/>
    <col min="3" max="3" width="7.1796875" style="4" customWidth="1"/>
    <col min="4" max="8" width="19.54296875" style="4" customWidth="1"/>
    <col min="9" max="12" width="14.453125" style="4" bestFit="1" customWidth="1"/>
    <col min="13" max="16384" width="9.1796875" style="4"/>
  </cols>
  <sheetData>
    <row r="1" spans="2:16" ht="5.15" customHeight="1" x14ac:dyDescent="0.25"/>
    <row r="2" spans="2:16" ht="25.5" customHeight="1" x14ac:dyDescent="0.25">
      <c r="B2" s="89" t="s">
        <v>38</v>
      </c>
      <c r="C2" s="89"/>
      <c r="D2" s="89"/>
      <c r="E2" s="89"/>
      <c r="F2" s="89"/>
      <c r="G2" s="89"/>
      <c r="H2" s="89"/>
    </row>
    <row r="3" spans="2:16" ht="5.15" customHeight="1" x14ac:dyDescent="0.25">
      <c r="B3" s="6"/>
      <c r="C3" s="7"/>
      <c r="D3" s="7"/>
      <c r="E3" s="7"/>
      <c r="F3" s="7"/>
      <c r="G3" s="7"/>
      <c r="H3" s="7"/>
    </row>
    <row r="4" spans="2:16" ht="28.5" customHeight="1" x14ac:dyDescent="0.25">
      <c r="B4" s="90"/>
      <c r="C4" s="91"/>
      <c r="D4" s="79">
        <v>44286</v>
      </c>
      <c r="E4" s="79">
        <v>44196</v>
      </c>
      <c r="F4" s="79">
        <v>44104</v>
      </c>
      <c r="G4" s="79">
        <v>44012</v>
      </c>
      <c r="H4" s="80">
        <v>43921</v>
      </c>
    </row>
    <row r="5" spans="2:16" ht="12.75" customHeight="1" x14ac:dyDescent="0.25">
      <c r="B5" s="1" t="s">
        <v>0</v>
      </c>
      <c r="C5" s="2" t="s">
        <v>1</v>
      </c>
      <c r="D5" s="8" t="s">
        <v>8</v>
      </c>
      <c r="E5" s="8" t="s">
        <v>9</v>
      </c>
      <c r="F5" s="8" t="s">
        <v>2</v>
      </c>
      <c r="G5" s="8" t="s">
        <v>3</v>
      </c>
      <c r="H5" s="8" t="s">
        <v>4</v>
      </c>
    </row>
    <row r="6" spans="2:16" customFormat="1" ht="5.15" customHeight="1" x14ac:dyDescent="0.35"/>
    <row r="7" spans="2:16" customFormat="1" ht="14.5" x14ac:dyDescent="0.35">
      <c r="B7" s="20" t="s">
        <v>39</v>
      </c>
      <c r="C7" s="20"/>
      <c r="D7" s="35"/>
      <c r="E7" s="20"/>
    </row>
    <row r="8" spans="2:16" ht="14.5" x14ac:dyDescent="0.35">
      <c r="B8" s="22" t="s">
        <v>40</v>
      </c>
      <c r="C8" s="9" t="s">
        <v>10</v>
      </c>
      <c r="D8" s="17">
        <v>1105197.368151986</v>
      </c>
      <c r="E8" s="17">
        <v>1102167.8999999999</v>
      </c>
      <c r="F8" s="17">
        <v>1027123</v>
      </c>
      <c r="G8" s="17">
        <v>1037570</v>
      </c>
      <c r="H8" s="17">
        <v>1044633</v>
      </c>
    </row>
    <row r="9" spans="2:16" ht="14.5" x14ac:dyDescent="0.35">
      <c r="B9" s="22" t="s">
        <v>41</v>
      </c>
      <c r="C9" s="9" t="s">
        <v>42</v>
      </c>
      <c r="D9" s="17"/>
      <c r="E9" s="17"/>
      <c r="F9" s="17"/>
      <c r="G9" s="17"/>
      <c r="H9" s="17"/>
    </row>
    <row r="10" spans="2:16" ht="14.5" x14ac:dyDescent="0.35">
      <c r="B10" s="22" t="s">
        <v>43</v>
      </c>
      <c r="C10" s="9" t="s">
        <v>11</v>
      </c>
      <c r="D10" s="17">
        <v>1195197.368151986</v>
      </c>
      <c r="E10" s="17">
        <v>1192167.8999999999</v>
      </c>
      <c r="F10" s="17">
        <v>1117123</v>
      </c>
      <c r="G10" s="17">
        <v>1127570</v>
      </c>
      <c r="H10" s="17">
        <v>1134633</v>
      </c>
    </row>
    <row r="11" spans="2:16" ht="14.5" x14ac:dyDescent="0.35">
      <c r="B11" s="22" t="s">
        <v>44</v>
      </c>
      <c r="C11" s="9" t="s">
        <v>45</v>
      </c>
      <c r="D11" s="17"/>
      <c r="E11" s="17"/>
      <c r="F11" s="17"/>
      <c r="G11" s="17"/>
      <c r="H11" s="17"/>
    </row>
    <row r="12" spans="2:16" ht="14.5" x14ac:dyDescent="0.35">
      <c r="B12" s="22" t="s">
        <v>46</v>
      </c>
      <c r="C12" s="9" t="s">
        <v>12</v>
      </c>
      <c r="D12" s="17">
        <v>1195596.6717123888</v>
      </c>
      <c r="E12" s="17">
        <v>1193110.8999999999</v>
      </c>
      <c r="F12" s="17">
        <v>1118509</v>
      </c>
      <c r="G12" s="17">
        <v>1129866</v>
      </c>
      <c r="H12" s="17">
        <v>1137540</v>
      </c>
    </row>
    <row r="13" spans="2:16" ht="14.5" x14ac:dyDescent="0.35">
      <c r="B13" s="22" t="s">
        <v>47</v>
      </c>
      <c r="C13" s="9" t="s">
        <v>48</v>
      </c>
      <c r="D13" s="17"/>
      <c r="E13" s="17"/>
      <c r="F13" s="17"/>
      <c r="G13" s="17"/>
      <c r="H13" s="17"/>
    </row>
    <row r="14" spans="2:16" customFormat="1" ht="5.15" customHeight="1" x14ac:dyDescent="0.35">
      <c r="M14" s="4"/>
      <c r="N14" s="4"/>
      <c r="O14" s="4"/>
      <c r="P14" s="4"/>
    </row>
    <row r="15" spans="2:16" customFormat="1" ht="14.5" x14ac:dyDescent="0.35">
      <c r="B15" s="20" t="s">
        <v>49</v>
      </c>
      <c r="C15" s="20"/>
      <c r="D15" s="20"/>
      <c r="E15" s="20"/>
      <c r="M15" s="4"/>
      <c r="N15" s="4"/>
      <c r="O15" s="4"/>
      <c r="P15" s="4"/>
    </row>
    <row r="16" spans="2:16" ht="14.5" x14ac:dyDescent="0.35">
      <c r="B16" s="22" t="s">
        <v>50</v>
      </c>
      <c r="C16" s="9" t="s">
        <v>13</v>
      </c>
      <c r="D16" s="17">
        <v>5856400</v>
      </c>
      <c r="E16" s="17">
        <v>5995224</v>
      </c>
      <c r="F16" s="17">
        <v>6388601</v>
      </c>
      <c r="G16" s="17">
        <v>6399070</v>
      </c>
      <c r="H16" s="17">
        <v>6577113</v>
      </c>
    </row>
    <row r="17" spans="2:16" customFormat="1" ht="5.15" customHeight="1" x14ac:dyDescent="0.35">
      <c r="M17" s="4"/>
      <c r="N17" s="4"/>
      <c r="O17" s="4"/>
      <c r="P17" s="4"/>
    </row>
    <row r="18" spans="2:16" customFormat="1" ht="14.5" x14ac:dyDescent="0.35">
      <c r="B18" s="20" t="s">
        <v>51</v>
      </c>
      <c r="C18" s="20"/>
      <c r="D18" s="20"/>
      <c r="E18" s="20"/>
      <c r="M18" s="4"/>
      <c r="N18" s="4"/>
      <c r="O18" s="4"/>
      <c r="P18" s="4"/>
    </row>
    <row r="19" spans="2:16" ht="14.5" x14ac:dyDescent="0.35">
      <c r="B19" s="22" t="s">
        <v>52</v>
      </c>
      <c r="C19" s="9" t="s">
        <v>14</v>
      </c>
      <c r="D19" s="75">
        <v>0.18871616832046753</v>
      </c>
      <c r="E19" s="75">
        <v>0.18384098742599109</v>
      </c>
      <c r="F19" s="75">
        <v>0.16077432289166282</v>
      </c>
      <c r="G19" s="75">
        <v>0.16214387403169522</v>
      </c>
      <c r="H19" s="75">
        <v>0.15882850119801803</v>
      </c>
    </row>
    <row r="20" spans="2:16" ht="14.5" x14ac:dyDescent="0.35">
      <c r="B20" s="22" t="s">
        <v>53</v>
      </c>
      <c r="C20" s="9" t="s">
        <v>54</v>
      </c>
      <c r="D20" s="75"/>
      <c r="E20" s="75"/>
      <c r="F20" s="75"/>
      <c r="G20" s="75"/>
      <c r="H20" s="75"/>
    </row>
    <row r="21" spans="2:16" ht="14.5" x14ac:dyDescent="0.35">
      <c r="B21" s="22" t="s">
        <v>55</v>
      </c>
      <c r="C21" s="9" t="s">
        <v>15</v>
      </c>
      <c r="D21" s="75">
        <v>0.20408397106618162</v>
      </c>
      <c r="E21" s="75">
        <v>0.19885293693780248</v>
      </c>
      <c r="F21" s="75">
        <v>0.17486191421251696</v>
      </c>
      <c r="G21" s="75">
        <v>0.17620841778570948</v>
      </c>
      <c r="H21" s="75">
        <v>0.17251231657415647</v>
      </c>
    </row>
    <row r="22" spans="2:16" ht="14.5" x14ac:dyDescent="0.35">
      <c r="B22" s="22" t="s">
        <v>56</v>
      </c>
      <c r="C22" s="9" t="s">
        <v>57</v>
      </c>
      <c r="D22" s="75"/>
      <c r="E22" s="75"/>
      <c r="F22" s="75"/>
      <c r="G22" s="75"/>
      <c r="H22" s="75"/>
    </row>
    <row r="23" spans="2:16" ht="14.5" x14ac:dyDescent="0.35">
      <c r="B23" s="22" t="s">
        <v>58</v>
      </c>
      <c r="C23" s="9" t="s">
        <v>16</v>
      </c>
      <c r="D23" s="75">
        <v>0.20415215349231416</v>
      </c>
      <c r="E23" s="75">
        <v>0.19901022880879846</v>
      </c>
      <c r="F23" s="75">
        <v>0.17507886311885809</v>
      </c>
      <c r="G23" s="75">
        <v>0.17656721992414523</v>
      </c>
      <c r="H23" s="75">
        <v>0.17295430381080573</v>
      </c>
    </row>
    <row r="24" spans="2:16" ht="14.5" x14ac:dyDescent="0.35">
      <c r="B24" s="22" t="s">
        <v>59</v>
      </c>
      <c r="C24" s="9" t="s">
        <v>60</v>
      </c>
      <c r="D24" s="17"/>
      <c r="E24" s="17"/>
      <c r="F24" s="17"/>
      <c r="G24" s="17"/>
      <c r="H24" s="17"/>
    </row>
    <row r="25" spans="2:16" customFormat="1" ht="5.15" customHeight="1" x14ac:dyDescent="0.35">
      <c r="M25" s="4"/>
      <c r="N25" s="4"/>
      <c r="O25" s="4"/>
      <c r="P25" s="4"/>
    </row>
    <row r="26" spans="2:16" customFormat="1" ht="14.5" x14ac:dyDescent="0.35">
      <c r="B26" s="20" t="s">
        <v>61</v>
      </c>
      <c r="C26" s="20"/>
      <c r="D26" s="20"/>
      <c r="E26" s="20"/>
      <c r="M26" s="4"/>
      <c r="N26" s="4"/>
      <c r="O26" s="4"/>
      <c r="P26" s="4"/>
    </row>
    <row r="27" spans="2:16" ht="14.5" x14ac:dyDescent="0.35">
      <c r="B27" s="22" t="s">
        <v>62</v>
      </c>
      <c r="C27" s="9" t="s">
        <v>17</v>
      </c>
      <c r="D27" s="75">
        <v>2.5000000000000001E-2</v>
      </c>
      <c r="E27" s="75">
        <v>2.5000000000000001E-2</v>
      </c>
      <c r="F27" s="75">
        <v>2.5000000000000001E-2</v>
      </c>
      <c r="G27" s="75">
        <v>2.5000000000000001E-2</v>
      </c>
      <c r="H27" s="75">
        <v>2.5000000000000001E-2</v>
      </c>
    </row>
    <row r="28" spans="2:16" ht="14.5" x14ac:dyDescent="0.35">
      <c r="B28" s="22" t="s">
        <v>63</v>
      </c>
      <c r="C28" s="9" t="s">
        <v>18</v>
      </c>
      <c r="D28" s="84">
        <v>1.0000000000000001E-5</v>
      </c>
      <c r="E28" s="84">
        <v>1.0000000000000001E-5</v>
      </c>
      <c r="F28" s="84">
        <v>1.0000000000000001E-5</v>
      </c>
      <c r="G28" s="84">
        <v>2.0000000000000002E-5</v>
      </c>
      <c r="H28" s="84">
        <v>1.7000000000000001E-4</v>
      </c>
    </row>
    <row r="29" spans="2:16" ht="14.5" x14ac:dyDescent="0.35">
      <c r="B29" s="22" t="s">
        <v>64</v>
      </c>
      <c r="C29" s="9" t="s">
        <v>19</v>
      </c>
      <c r="D29" s="75">
        <v>7.4999999999999997E-3</v>
      </c>
      <c r="E29" s="75">
        <v>7.4999999999999997E-3</v>
      </c>
      <c r="F29" s="75">
        <v>7.4999999999999997E-3</v>
      </c>
      <c r="G29" s="75">
        <v>7.4999999999999997E-3</v>
      </c>
      <c r="H29" s="75">
        <v>7.4999999999999997E-3</v>
      </c>
    </row>
    <row r="30" spans="2:16" ht="29" x14ac:dyDescent="0.35">
      <c r="B30" s="22" t="s">
        <v>65</v>
      </c>
      <c r="C30" s="9" t="s">
        <v>20</v>
      </c>
      <c r="D30" s="75">
        <v>3.2509999999999997E-2</v>
      </c>
      <c r="E30" s="75">
        <v>3.2509999999999997E-2</v>
      </c>
      <c r="F30" s="75">
        <v>3.2509999999999997E-2</v>
      </c>
      <c r="G30" s="75">
        <v>3.2509999999999997E-2</v>
      </c>
      <c r="H30" s="75">
        <v>3.27E-2</v>
      </c>
    </row>
    <row r="31" spans="2:16" ht="29" x14ac:dyDescent="0.35">
      <c r="B31" s="22" t="s">
        <v>66</v>
      </c>
      <c r="C31" s="9" t="s">
        <v>21</v>
      </c>
      <c r="D31" s="75">
        <v>8.1206168320467523E-2</v>
      </c>
      <c r="E31" s="75">
        <v>7.6330987425991106E-2</v>
      </c>
      <c r="F31" s="75">
        <v>5.3264322891662844E-2</v>
      </c>
      <c r="G31" s="75">
        <v>5.4633874031695243E-2</v>
      </c>
      <c r="H31" s="75">
        <v>5.1128501198018032E-2</v>
      </c>
    </row>
    <row r="32" spans="2:16" customFormat="1" ht="5.15" customHeight="1" x14ac:dyDescent="0.35">
      <c r="M32" s="4"/>
      <c r="N32" s="4"/>
      <c r="O32" s="4"/>
      <c r="P32" s="4"/>
    </row>
    <row r="33" spans="2:16" customFormat="1" ht="14.5" x14ac:dyDescent="0.35">
      <c r="B33" s="20" t="s">
        <v>67</v>
      </c>
      <c r="C33" s="20"/>
      <c r="D33" s="88"/>
      <c r="E33" s="88"/>
      <c r="F33" s="88"/>
      <c r="G33" s="88"/>
      <c r="H33" s="88"/>
      <c r="M33" s="4"/>
      <c r="N33" s="4"/>
      <c r="O33" s="4"/>
      <c r="P33" s="4"/>
    </row>
    <row r="34" spans="2:16" ht="14.5" x14ac:dyDescent="0.35">
      <c r="B34" s="22" t="s">
        <v>68</v>
      </c>
      <c r="C34" s="9" t="s">
        <v>22</v>
      </c>
      <c r="D34" s="17">
        <v>31277596</v>
      </c>
      <c r="E34" s="17">
        <v>30900192.7916</v>
      </c>
      <c r="F34" s="17">
        <v>29682717.097800002</v>
      </c>
      <c r="G34" s="17">
        <v>29689304.283300001</v>
      </c>
      <c r="H34" s="17">
        <v>28283706</v>
      </c>
      <c r="I34" s="87"/>
      <c r="J34" s="87"/>
      <c r="K34" s="87"/>
      <c r="L34" s="87"/>
    </row>
    <row r="35" spans="2:16" ht="14.5" x14ac:dyDescent="0.35">
      <c r="B35" s="22" t="s">
        <v>69</v>
      </c>
      <c r="C35" s="9" t="s">
        <v>23</v>
      </c>
      <c r="D35" s="76">
        <v>3.8212568885628177E-2</v>
      </c>
      <c r="E35" s="76">
        <v>3.8581244720391594E-2</v>
      </c>
      <c r="F35" s="76">
        <v>3.7635469701754423E-2</v>
      </c>
      <c r="G35" s="76">
        <v>3.7978997057005782E-2</v>
      </c>
      <c r="H35" s="76">
        <v>4.0116136124452716E-2</v>
      </c>
      <c r="I35" s="86"/>
      <c r="J35" s="86"/>
      <c r="K35" s="86"/>
      <c r="L35" s="86"/>
    </row>
    <row r="36" spans="2:16" ht="29" x14ac:dyDescent="0.35">
      <c r="B36" s="22" t="s">
        <v>70</v>
      </c>
      <c r="C36" s="9" t="s">
        <v>71</v>
      </c>
      <c r="D36" s="17"/>
      <c r="E36" s="17"/>
      <c r="F36" s="17"/>
      <c r="G36" s="17"/>
      <c r="H36" s="17"/>
    </row>
    <row r="37" spans="2:16" customFormat="1" ht="5.15" customHeight="1" x14ac:dyDescent="0.35">
      <c r="M37" s="4"/>
      <c r="N37" s="4"/>
      <c r="O37" s="4"/>
      <c r="P37" s="4"/>
    </row>
    <row r="38" spans="2:16" customFormat="1" ht="14.5" x14ac:dyDescent="0.35">
      <c r="B38" s="20" t="s">
        <v>72</v>
      </c>
      <c r="C38" s="20"/>
      <c r="D38" s="20"/>
      <c r="E38" s="20"/>
      <c r="M38" s="4"/>
      <c r="N38" s="4"/>
      <c r="O38" s="4"/>
      <c r="P38" s="4"/>
    </row>
    <row r="39" spans="2:16" ht="14.5" x14ac:dyDescent="0.35">
      <c r="B39" s="22" t="s">
        <v>73</v>
      </c>
      <c r="C39" s="9" t="s">
        <v>24</v>
      </c>
      <c r="D39" s="17">
        <v>4490171</v>
      </c>
      <c r="E39" s="17">
        <v>4150120</v>
      </c>
      <c r="F39" s="17">
        <v>3829983</v>
      </c>
      <c r="G39" s="17">
        <v>4025921.2466000002</v>
      </c>
      <c r="H39" s="17">
        <v>2948031</v>
      </c>
    </row>
    <row r="40" spans="2:16" ht="14.5" x14ac:dyDescent="0.35">
      <c r="B40" s="22" t="s">
        <v>74</v>
      </c>
      <c r="C40" s="9" t="s">
        <v>25</v>
      </c>
      <c r="D40" s="17">
        <v>2154609</v>
      </c>
      <c r="E40" s="17">
        <v>2110256</v>
      </c>
      <c r="F40" s="17">
        <v>1899822</v>
      </c>
      <c r="G40" s="17">
        <v>1795093.7039999999</v>
      </c>
      <c r="H40" s="17">
        <v>1525312</v>
      </c>
    </row>
    <row r="41" spans="2:16" ht="14.5" x14ac:dyDescent="0.35">
      <c r="B41" s="22" t="s">
        <v>75</v>
      </c>
      <c r="C41" s="9" t="s">
        <v>26</v>
      </c>
      <c r="D41" s="75">
        <v>2.0839841474717686</v>
      </c>
      <c r="E41" s="75">
        <v>1.9666429096754139</v>
      </c>
      <c r="F41" s="75">
        <v>2.0159693908166134</v>
      </c>
      <c r="G41" s="75">
        <v>2.242735985107104</v>
      </c>
      <c r="H41" s="75">
        <v>1.9327396624428315</v>
      </c>
    </row>
    <row r="42" spans="2:16" customFormat="1" ht="5.15" customHeight="1" x14ac:dyDescent="0.35">
      <c r="M42" s="4"/>
      <c r="N42" s="4"/>
      <c r="O42" s="4"/>
      <c r="P42" s="4"/>
    </row>
    <row r="43" spans="2:16" customFormat="1" ht="14.5" x14ac:dyDescent="0.35">
      <c r="B43" s="20" t="s">
        <v>76</v>
      </c>
      <c r="C43" s="20"/>
      <c r="D43" s="20"/>
      <c r="E43" s="20"/>
      <c r="M43" s="4"/>
      <c r="N43" s="4"/>
      <c r="O43" s="4"/>
      <c r="P43" s="4"/>
    </row>
    <row r="44" spans="2:16" ht="14.5" x14ac:dyDescent="0.35">
      <c r="B44" s="22" t="s">
        <v>77</v>
      </c>
      <c r="C44" s="9" t="s">
        <v>27</v>
      </c>
      <c r="D44" s="17">
        <v>26752007.074825402</v>
      </c>
      <c r="E44" s="17">
        <v>28279462</v>
      </c>
      <c r="F44" s="17">
        <v>26604952</v>
      </c>
      <c r="G44" s="17">
        <v>26766435.147300001</v>
      </c>
      <c r="H44" s="17">
        <v>24826391</v>
      </c>
    </row>
    <row r="45" spans="2:16" ht="14.5" x14ac:dyDescent="0.35">
      <c r="B45" s="22" t="s">
        <v>78</v>
      </c>
      <c r="C45" s="9" t="s">
        <v>28</v>
      </c>
      <c r="D45" s="17">
        <v>20739274.782709498</v>
      </c>
      <c r="E45" s="17">
        <v>21282606</v>
      </c>
      <c r="F45" s="17">
        <v>20245184</v>
      </c>
      <c r="G45" s="17">
        <v>20200450.2388</v>
      </c>
      <c r="H45" s="17">
        <v>19030845</v>
      </c>
    </row>
    <row r="46" spans="2:16" ht="14.5" x14ac:dyDescent="0.35">
      <c r="B46" s="22" t="s">
        <v>79</v>
      </c>
      <c r="C46" s="9" t="s">
        <v>80</v>
      </c>
      <c r="D46" s="75">
        <v>1.2899200842417489</v>
      </c>
      <c r="E46" s="75">
        <v>1.3287593633975088</v>
      </c>
      <c r="F46" s="75">
        <v>1.3141373276725961</v>
      </c>
      <c r="G46" s="75">
        <v>1.3250415129801607</v>
      </c>
      <c r="H46" s="75">
        <v>1.3045343493680917</v>
      </c>
    </row>
    <row r="48" spans="2:16" ht="134.15" customHeight="1" x14ac:dyDescent="0.25">
      <c r="B48" s="92" t="s">
        <v>165</v>
      </c>
      <c r="C48" s="93"/>
      <c r="D48" s="93"/>
      <c r="E48" s="93"/>
      <c r="F48" s="93"/>
      <c r="G48" s="93"/>
      <c r="H48" s="94"/>
    </row>
  </sheetData>
  <mergeCells count="3">
    <mergeCell ref="B2:H2"/>
    <mergeCell ref="B4:C4"/>
    <mergeCell ref="B48:H48"/>
  </mergeCells>
  <pageMargins left="0.7" right="0.7" top="0.75" bottom="0.75" header="0.3" footer="0.3"/>
  <pageSetup paperSize="9" orientation="landscape" r:id="rId1"/>
  <headerFooter>
    <oddFooter>&amp;C&amp;1#&amp;"Calibri"&amp;10&amp;K000000Internal</oddFooter>
  </headerFooter>
  <ignoredErrors>
    <ignoredError sqref="C8:C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39"/>
  <sheetViews>
    <sheetView showGridLines="0" zoomScale="80" zoomScaleNormal="80" workbookViewId="0">
      <pane xSplit="3" ySplit="7" topLeftCell="D24" activePane="bottomRight" state="frozen"/>
      <selection activeCell="F34" sqref="F34"/>
      <selection pane="topRight" activeCell="F34" sqref="F34"/>
      <selection pane="bottomLeft" activeCell="F34" sqref="F34"/>
      <selection pane="bottomRight" activeCell="E34" activeCellId="5" sqref="E8 E13 E21 E26 E30 E34"/>
    </sheetView>
  </sheetViews>
  <sheetFormatPr defaultRowHeight="14.5" x14ac:dyDescent="0.35"/>
  <cols>
    <col min="1" max="1" width="0.81640625" customWidth="1"/>
    <col min="2" max="2" width="49.26953125" customWidth="1"/>
    <col min="4" max="4" width="26" customWidth="1"/>
    <col min="5" max="6" width="26.1796875" customWidth="1"/>
  </cols>
  <sheetData>
    <row r="1" spans="2:7" ht="5.15" customHeight="1" x14ac:dyDescent="0.35"/>
    <row r="2" spans="2:7" ht="25.5" customHeight="1" x14ac:dyDescent="0.35">
      <c r="B2" s="14" t="s">
        <v>81</v>
      </c>
      <c r="C2" s="14"/>
      <c r="D2" s="14"/>
      <c r="E2" s="14"/>
      <c r="F2" s="14"/>
    </row>
    <row r="3" spans="2:7" ht="5.15" customHeight="1" x14ac:dyDescent="0.35"/>
    <row r="4" spans="2:7" ht="29" x14ac:dyDescent="0.35">
      <c r="B4" s="95"/>
      <c r="C4" s="96"/>
      <c r="D4" s="99" t="s">
        <v>82</v>
      </c>
      <c r="E4" s="100"/>
      <c r="F4" s="10" t="s">
        <v>83</v>
      </c>
    </row>
    <row r="5" spans="2:7" x14ac:dyDescent="0.35">
      <c r="B5" s="97"/>
      <c r="C5" s="98"/>
      <c r="D5" s="83">
        <v>44286</v>
      </c>
      <c r="E5" s="81">
        <v>44196</v>
      </c>
      <c r="F5" s="82">
        <f>D5</f>
        <v>44286</v>
      </c>
    </row>
    <row r="6" spans="2:7" ht="15" customHeight="1" x14ac:dyDescent="0.35">
      <c r="B6" s="24" t="s">
        <v>0</v>
      </c>
      <c r="C6" s="25" t="s">
        <v>1</v>
      </c>
      <c r="D6" s="26" t="s">
        <v>8</v>
      </c>
      <c r="E6" s="26" t="s">
        <v>9</v>
      </c>
      <c r="F6" s="27" t="s">
        <v>2</v>
      </c>
    </row>
    <row r="7" spans="2:7" ht="5.15" customHeight="1" x14ac:dyDescent="0.35"/>
    <row r="8" spans="2:7" s="11" customFormat="1" ht="14.25" customHeight="1" x14ac:dyDescent="0.35">
      <c r="B8" s="28" t="s">
        <v>84</v>
      </c>
      <c r="C8" s="2" t="s">
        <v>10</v>
      </c>
      <c r="D8" s="36">
        <f>SUM(D9:D12)</f>
        <v>4931545.1575237028</v>
      </c>
      <c r="E8" s="21">
        <f>SUM(E9:E12)</f>
        <v>5071218.9271954754</v>
      </c>
      <c r="F8" s="21">
        <f t="shared" ref="F8:F36" si="0">IF(ISNUMBER(D8),D8*8%,"")</f>
        <v>394523.61260189622</v>
      </c>
    </row>
    <row r="9" spans="2:7" x14ac:dyDescent="0.35">
      <c r="B9" s="23" t="s">
        <v>85</v>
      </c>
      <c r="C9" s="2" t="s">
        <v>11</v>
      </c>
      <c r="D9" s="17">
        <v>362827.67931479297</v>
      </c>
      <c r="E9" s="17">
        <v>364983</v>
      </c>
      <c r="F9" s="17">
        <f t="shared" si="0"/>
        <v>29026.214345183438</v>
      </c>
    </row>
    <row r="10" spans="2:7" x14ac:dyDescent="0.35">
      <c r="B10" s="23" t="s">
        <v>86</v>
      </c>
      <c r="C10" s="2" t="s">
        <v>12</v>
      </c>
      <c r="D10" s="17"/>
      <c r="E10" s="17"/>
      <c r="F10" s="17" t="str">
        <f t="shared" si="0"/>
        <v/>
      </c>
    </row>
    <row r="11" spans="2:7" x14ac:dyDescent="0.35">
      <c r="B11" s="23" t="s">
        <v>87</v>
      </c>
      <c r="C11" s="2" t="s">
        <v>13</v>
      </c>
      <c r="D11" s="17">
        <v>4568717.4782089097</v>
      </c>
      <c r="E11" s="17">
        <v>4706235.9271954754</v>
      </c>
      <c r="F11" s="17">
        <f>IF(ISNUMBER(D11),D11*8%,"")</f>
        <v>365497.39825671277</v>
      </c>
      <c r="G11" s="85"/>
    </row>
    <row r="12" spans="2:7" x14ac:dyDescent="0.35">
      <c r="B12" s="23" t="s">
        <v>88</v>
      </c>
      <c r="C12" s="2" t="s">
        <v>14</v>
      </c>
      <c r="D12" s="17"/>
      <c r="E12" s="17"/>
      <c r="F12" s="17" t="str">
        <f t="shared" si="0"/>
        <v/>
      </c>
    </row>
    <row r="13" spans="2:7" s="11" customFormat="1" x14ac:dyDescent="0.35">
      <c r="B13" s="28" t="s">
        <v>89</v>
      </c>
      <c r="C13" s="2" t="s">
        <v>15</v>
      </c>
      <c r="D13" s="21">
        <f>SUM(D14:D19)</f>
        <v>51226.263125825601</v>
      </c>
      <c r="E13" s="21">
        <f>SUM(E14:E19)</f>
        <v>46895</v>
      </c>
      <c r="F13" s="21">
        <f t="shared" si="0"/>
        <v>4098.1010500660477</v>
      </c>
    </row>
    <row r="14" spans="2:7" x14ac:dyDescent="0.35">
      <c r="B14" s="23" t="s">
        <v>90</v>
      </c>
      <c r="C14" s="2" t="s">
        <v>16</v>
      </c>
      <c r="D14" s="17">
        <v>28504.263125825601</v>
      </c>
      <c r="E14" s="17">
        <v>27696</v>
      </c>
      <c r="F14" s="17">
        <f t="shared" si="0"/>
        <v>2280.341050066048</v>
      </c>
    </row>
    <row r="15" spans="2:7" x14ac:dyDescent="0.35">
      <c r="B15" s="23" t="s">
        <v>91</v>
      </c>
      <c r="C15" s="2" t="s">
        <v>17</v>
      </c>
      <c r="D15" s="17"/>
      <c r="E15" s="17"/>
      <c r="F15" s="17" t="str">
        <f t="shared" si="0"/>
        <v/>
      </c>
    </row>
    <row r="16" spans="2:7" x14ac:dyDescent="0.35">
      <c r="B16" s="23" t="s">
        <v>85</v>
      </c>
      <c r="C16" s="2" t="s">
        <v>18</v>
      </c>
      <c r="D16" s="17"/>
      <c r="E16" s="17"/>
      <c r="F16" s="17" t="str">
        <f t="shared" si="0"/>
        <v/>
      </c>
    </row>
    <row r="17" spans="2:6" x14ac:dyDescent="0.35">
      <c r="B17" s="23" t="s">
        <v>92</v>
      </c>
      <c r="C17" s="2" t="s">
        <v>19</v>
      </c>
      <c r="D17" s="17"/>
      <c r="E17" s="17"/>
      <c r="F17" s="17" t="str">
        <f t="shared" si="0"/>
        <v/>
      </c>
    </row>
    <row r="18" spans="2:6" x14ac:dyDescent="0.35">
      <c r="B18" s="23" t="s">
        <v>93</v>
      </c>
      <c r="C18" s="2" t="s">
        <v>20</v>
      </c>
      <c r="D18" s="17">
        <v>190</v>
      </c>
      <c r="E18" s="17">
        <v>441</v>
      </c>
      <c r="F18" s="17">
        <f t="shared" si="0"/>
        <v>15.200000000000001</v>
      </c>
    </row>
    <row r="19" spans="2:6" x14ac:dyDescent="0.35">
      <c r="B19" s="23" t="s">
        <v>94</v>
      </c>
      <c r="C19" s="2" t="s">
        <v>21</v>
      </c>
      <c r="D19" s="17">
        <v>22532</v>
      </c>
      <c r="E19" s="17">
        <v>18758</v>
      </c>
      <c r="F19" s="17">
        <f t="shared" si="0"/>
        <v>1802.56</v>
      </c>
    </row>
    <row r="20" spans="2:6" s="11" customFormat="1" ht="14.25" customHeight="1" x14ac:dyDescent="0.35">
      <c r="B20" s="28" t="s">
        <v>95</v>
      </c>
      <c r="C20" s="2" t="s">
        <v>22</v>
      </c>
      <c r="D20" s="21"/>
      <c r="E20" s="21"/>
      <c r="F20" s="21" t="str">
        <f t="shared" si="0"/>
        <v/>
      </c>
    </row>
    <row r="21" spans="2:6" s="11" customFormat="1" ht="15" customHeight="1" x14ac:dyDescent="0.35">
      <c r="B21" s="28" t="s">
        <v>96</v>
      </c>
      <c r="C21" s="2" t="s">
        <v>23</v>
      </c>
      <c r="D21" s="21">
        <f>SUM(D22:D25)</f>
        <v>86709</v>
      </c>
      <c r="E21" s="21">
        <f t="shared" ref="E21" si="1">SUM(E22:E25)</f>
        <v>92559</v>
      </c>
      <c r="F21" s="21">
        <f>SUM(F22:F25)</f>
        <v>6936.72</v>
      </c>
    </row>
    <row r="22" spans="2:6" x14ac:dyDescent="0.35">
      <c r="B22" s="23" t="s">
        <v>97</v>
      </c>
      <c r="C22" s="2" t="s">
        <v>24</v>
      </c>
      <c r="D22" s="17">
        <v>86709</v>
      </c>
      <c r="E22" s="17">
        <v>92559</v>
      </c>
      <c r="F22" s="17">
        <f t="shared" si="0"/>
        <v>6936.72</v>
      </c>
    </row>
    <row r="23" spans="2:6" x14ac:dyDescent="0.35">
      <c r="B23" s="23" t="s">
        <v>98</v>
      </c>
      <c r="C23" s="2" t="s">
        <v>25</v>
      </c>
      <c r="D23" s="17"/>
      <c r="E23" s="17"/>
      <c r="F23" s="17" t="str">
        <f t="shared" si="0"/>
        <v/>
      </c>
    </row>
    <row r="24" spans="2:6" x14ac:dyDescent="0.35">
      <c r="B24" s="23" t="s">
        <v>99</v>
      </c>
      <c r="C24" s="2" t="s">
        <v>26</v>
      </c>
      <c r="D24" s="17"/>
      <c r="E24" s="17"/>
      <c r="F24" s="17" t="str">
        <f t="shared" si="0"/>
        <v/>
      </c>
    </row>
    <row r="25" spans="2:6" x14ac:dyDescent="0.35">
      <c r="B25" s="23" t="s">
        <v>100</v>
      </c>
      <c r="C25" s="2" t="s">
        <v>27</v>
      </c>
      <c r="D25" s="17"/>
      <c r="E25" s="17"/>
      <c r="F25" s="17" t="str">
        <f t="shared" si="0"/>
        <v/>
      </c>
    </row>
    <row r="26" spans="2:6" s="11" customFormat="1" ht="14.25" customHeight="1" x14ac:dyDescent="0.35">
      <c r="B26" s="28" t="s">
        <v>101</v>
      </c>
      <c r="C26" s="2" t="s">
        <v>28</v>
      </c>
      <c r="D26" s="21">
        <f>D27+D28</f>
        <v>13513</v>
      </c>
      <c r="E26" s="21">
        <f>E27+E28</f>
        <v>17516</v>
      </c>
      <c r="F26" s="21">
        <f t="shared" si="0"/>
        <v>1081.04</v>
      </c>
    </row>
    <row r="27" spans="2:6" x14ac:dyDescent="0.35">
      <c r="B27" s="23" t="s">
        <v>85</v>
      </c>
      <c r="C27" s="2" t="s">
        <v>80</v>
      </c>
      <c r="D27" s="17">
        <v>13513</v>
      </c>
      <c r="E27" s="17">
        <v>17516</v>
      </c>
      <c r="F27" s="17">
        <f t="shared" si="0"/>
        <v>1081.04</v>
      </c>
    </row>
    <row r="28" spans="2:6" x14ac:dyDescent="0.35">
      <c r="B28" s="23" t="s">
        <v>102</v>
      </c>
      <c r="C28" s="2" t="s">
        <v>29</v>
      </c>
      <c r="D28" s="17"/>
      <c r="E28" s="17"/>
      <c r="F28" s="17" t="str">
        <f t="shared" si="0"/>
        <v/>
      </c>
    </row>
    <row r="29" spans="2:6" s="11" customFormat="1" ht="14.25" customHeight="1" x14ac:dyDescent="0.35">
      <c r="B29" s="28" t="s">
        <v>103</v>
      </c>
      <c r="C29" s="2" t="s">
        <v>30</v>
      </c>
      <c r="D29" s="21"/>
      <c r="E29" s="21"/>
      <c r="F29" s="21" t="str">
        <f t="shared" si="0"/>
        <v/>
      </c>
    </row>
    <row r="30" spans="2:6" s="11" customFormat="1" ht="14.25" customHeight="1" x14ac:dyDescent="0.35">
      <c r="B30" s="28" t="s">
        <v>104</v>
      </c>
      <c r="C30" s="2" t="s">
        <v>31</v>
      </c>
      <c r="D30" s="21">
        <f>SUM(D31:D33)</f>
        <v>699118</v>
      </c>
      <c r="E30" s="21">
        <f>SUM(E31:E33)</f>
        <v>699118</v>
      </c>
      <c r="F30" s="21">
        <f t="shared" si="0"/>
        <v>55929.440000000002</v>
      </c>
    </row>
    <row r="31" spans="2:6" x14ac:dyDescent="0.35">
      <c r="B31" s="23" t="s">
        <v>105</v>
      </c>
      <c r="C31" s="2" t="s">
        <v>32</v>
      </c>
      <c r="D31" s="17">
        <v>699118</v>
      </c>
      <c r="E31" s="17">
        <v>699118</v>
      </c>
      <c r="F31" s="17">
        <f t="shared" si="0"/>
        <v>55929.440000000002</v>
      </c>
    </row>
    <row r="32" spans="2:6" x14ac:dyDescent="0.35">
      <c r="B32" s="23" t="s">
        <v>100</v>
      </c>
      <c r="C32" s="2" t="s">
        <v>33</v>
      </c>
      <c r="D32" s="17"/>
      <c r="E32" s="17"/>
      <c r="F32" s="17" t="str">
        <f t="shared" si="0"/>
        <v/>
      </c>
    </row>
    <row r="33" spans="2:7" x14ac:dyDescent="0.35">
      <c r="B33" s="23" t="s">
        <v>106</v>
      </c>
      <c r="C33" s="2" t="s">
        <v>34</v>
      </c>
      <c r="D33" s="17"/>
      <c r="E33" s="17"/>
      <c r="F33" s="17" t="str">
        <f t="shared" si="0"/>
        <v/>
      </c>
    </row>
    <row r="34" spans="2:7" s="11" customFormat="1" ht="14.25" customHeight="1" x14ac:dyDescent="0.35">
      <c r="B34" s="28" t="s">
        <v>107</v>
      </c>
      <c r="C34" s="2" t="s">
        <v>35</v>
      </c>
      <c r="D34" s="21">
        <v>74288</v>
      </c>
      <c r="E34" s="21">
        <v>67917</v>
      </c>
      <c r="F34" s="21">
        <f t="shared" si="0"/>
        <v>5943.04</v>
      </c>
    </row>
    <row r="35" spans="2:7" s="11" customFormat="1" ht="14.25" customHeight="1" x14ac:dyDescent="0.35">
      <c r="B35" s="28" t="s">
        <v>108</v>
      </c>
      <c r="C35" s="2" t="s">
        <v>36</v>
      </c>
      <c r="D35" s="21">
        <f>5720452410.45693/1000</f>
        <v>5720452.4104569303</v>
      </c>
      <c r="E35" s="21">
        <v>5467136.8645000001</v>
      </c>
      <c r="F35" s="21">
        <f t="shared" si="0"/>
        <v>457636.19283655443</v>
      </c>
    </row>
    <row r="36" spans="2:7" x14ac:dyDescent="0.35">
      <c r="B36" s="30" t="s">
        <v>7</v>
      </c>
      <c r="C36" s="2" t="s">
        <v>37</v>
      </c>
      <c r="D36" s="29">
        <f>D8+D13+D20+D21+D26+D29+D30+D34+D35</f>
        <v>11576851.831106458</v>
      </c>
      <c r="E36" s="18">
        <f>E8+E13+E20+E21+E26+E29+E30+E34+E35</f>
        <v>11462360.791695476</v>
      </c>
      <c r="F36" s="19">
        <f t="shared" si="0"/>
        <v>926148.14648851659</v>
      </c>
    </row>
    <row r="37" spans="2:7" ht="5.15" customHeight="1" x14ac:dyDescent="0.35"/>
    <row r="39" spans="2:7" ht="57.65" customHeight="1" x14ac:dyDescent="0.35">
      <c r="B39" s="92" t="s">
        <v>163</v>
      </c>
      <c r="C39" s="93"/>
      <c r="D39" s="93"/>
      <c r="E39" s="93"/>
      <c r="F39" s="94"/>
      <c r="G39" s="12"/>
    </row>
  </sheetData>
  <mergeCells count="3">
    <mergeCell ref="B39:F39"/>
    <mergeCell ref="B4:C5"/>
    <mergeCell ref="D4:E4"/>
  </mergeCells>
  <pageMargins left="0.7" right="0.7" top="0.75" bottom="0.75" header="0.3" footer="0.3"/>
  <pageSetup paperSize="9" orientation="portrait" r:id="rId1"/>
  <headerFooter>
    <oddFooter>&amp;C&amp;1#&amp;"Calibri"&amp;10&amp;K000000Internal</oddFooter>
  </headerFooter>
  <ignoredErrors>
    <ignoredError sqref="C8:C36" numberStoredAsText="1"/>
    <ignoredError sqref="D30:F30" formulaRange="1"/>
    <ignoredError sqref="F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J16" sqref="J16"/>
    </sheetView>
  </sheetViews>
  <sheetFormatPr defaultRowHeight="14.5" x14ac:dyDescent="0.35"/>
  <cols>
    <col min="1" max="1" width="0.81640625" customWidth="1"/>
    <col min="2" max="2" width="55" customWidth="1"/>
    <col min="4" max="6" width="26.1796875" customWidth="1"/>
  </cols>
  <sheetData>
    <row r="1" spans="2:5" ht="5.15" customHeight="1" x14ac:dyDescent="0.35"/>
    <row r="2" spans="2:5" ht="25.5" customHeight="1" x14ac:dyDescent="0.35">
      <c r="B2" s="101" t="s">
        <v>110</v>
      </c>
      <c r="C2" s="101"/>
      <c r="D2" s="101"/>
      <c r="E2" s="101"/>
    </row>
    <row r="3" spans="2:5" ht="5.15" customHeight="1" x14ac:dyDescent="0.35"/>
    <row r="4" spans="2:5" x14ac:dyDescent="0.35">
      <c r="B4" s="102"/>
      <c r="C4" s="103"/>
      <c r="D4" s="106" t="s">
        <v>111</v>
      </c>
      <c r="E4" s="108" t="s">
        <v>112</v>
      </c>
    </row>
    <row r="5" spans="2:5" x14ac:dyDescent="0.35">
      <c r="B5" s="104"/>
      <c r="C5" s="105"/>
      <c r="D5" s="107"/>
      <c r="E5" s="109"/>
    </row>
    <row r="6" spans="2:5" x14ac:dyDescent="0.35">
      <c r="B6" s="1" t="s">
        <v>0</v>
      </c>
      <c r="C6" s="2" t="s">
        <v>1</v>
      </c>
      <c r="D6" s="3" t="s">
        <v>8</v>
      </c>
      <c r="E6" s="3" t="s">
        <v>9</v>
      </c>
    </row>
    <row r="7" spans="2:5" ht="5.15" customHeight="1" x14ac:dyDescent="0.35"/>
    <row r="8" spans="2:5" x14ac:dyDescent="0.35">
      <c r="B8" s="31" t="s">
        <v>113</v>
      </c>
      <c r="C8" s="2" t="s">
        <v>10</v>
      </c>
      <c r="D8" s="32">
        <v>2872476.0289582298</v>
      </c>
      <c r="E8" s="33">
        <v>229798.0823166584</v>
      </c>
    </row>
    <row r="9" spans="2:5" x14ac:dyDescent="0.35">
      <c r="B9" s="16" t="s">
        <v>114</v>
      </c>
      <c r="C9" s="2" t="s">
        <v>11</v>
      </c>
      <c r="D9" s="34">
        <v>86557.538449053041</v>
      </c>
      <c r="E9" s="34">
        <v>6924.6030759242431</v>
      </c>
    </row>
    <row r="10" spans="2:5" x14ac:dyDescent="0.35">
      <c r="B10" s="16" t="s">
        <v>115</v>
      </c>
      <c r="C10" s="2" t="s">
        <v>12</v>
      </c>
      <c r="D10" s="34">
        <v>-48484.742544217683</v>
      </c>
      <c r="E10" s="34">
        <v>-3878.7794035374145</v>
      </c>
    </row>
    <row r="11" spans="2:5" x14ac:dyDescent="0.35">
      <c r="B11" s="16" t="s">
        <v>116</v>
      </c>
      <c r="C11" s="2" t="s">
        <v>13</v>
      </c>
      <c r="D11" s="34"/>
      <c r="E11" s="34"/>
    </row>
    <row r="12" spans="2:5" x14ac:dyDescent="0.35">
      <c r="B12" s="16" t="s">
        <v>117</v>
      </c>
      <c r="C12" s="2" t="s">
        <v>14</v>
      </c>
      <c r="D12" s="34">
        <v>-155000</v>
      </c>
      <c r="E12" s="34">
        <v>-12400</v>
      </c>
    </row>
    <row r="13" spans="2:5" x14ac:dyDescent="0.35">
      <c r="B13" s="16" t="s">
        <v>118</v>
      </c>
      <c r="C13" s="2" t="s">
        <v>15</v>
      </c>
      <c r="D13" s="34"/>
      <c r="E13" s="34"/>
    </row>
    <row r="14" spans="2:5" x14ac:dyDescent="0.35">
      <c r="B14" s="16" t="s">
        <v>119</v>
      </c>
      <c r="C14" s="2" t="s">
        <v>16</v>
      </c>
      <c r="D14" s="34"/>
      <c r="E14" s="34"/>
    </row>
    <row r="15" spans="2:5" x14ac:dyDescent="0.35">
      <c r="B15" s="16" t="s">
        <v>120</v>
      </c>
      <c r="C15" s="2" t="s">
        <v>17</v>
      </c>
      <c r="D15" s="34">
        <v>-20283.297369355201</v>
      </c>
      <c r="E15" s="34">
        <v>-1622.6637895484162</v>
      </c>
    </row>
    <row r="16" spans="2:5" x14ac:dyDescent="0.35">
      <c r="B16" s="31" t="s">
        <v>121</v>
      </c>
      <c r="C16" s="2" t="s">
        <v>18</v>
      </c>
      <c r="D16" s="32">
        <v>2735265.5274937102</v>
      </c>
      <c r="E16" s="33">
        <v>218821.24219949683</v>
      </c>
    </row>
    <row r="18" spans="2:9" ht="76.5" customHeight="1" x14ac:dyDescent="0.35">
      <c r="B18" s="110" t="s">
        <v>164</v>
      </c>
      <c r="C18" s="111"/>
      <c r="D18" s="111"/>
      <c r="E18" s="112"/>
      <c r="F18" s="13"/>
      <c r="G18" s="13"/>
      <c r="H18" s="13"/>
      <c r="I18" s="13"/>
    </row>
  </sheetData>
  <mergeCells count="5">
    <mergeCell ref="B2:E2"/>
    <mergeCell ref="B4:C5"/>
    <mergeCell ref="D4:D5"/>
    <mergeCell ref="E4:E5"/>
    <mergeCell ref="B18:E18"/>
  </mergeCells>
  <pageMargins left="0.7" right="0.7" top="0.75" bottom="0.75" header="0.3" footer="0.3"/>
  <pageSetup orientation="portrait" r:id="rId1"/>
  <headerFooter>
    <oddFooter>&amp;C&amp;1#&amp;"Calibri"&amp;10&amp;K000000Internal</oddFooter>
  </headerFooter>
  <ignoredErrors>
    <ignoredError sqref="C8:C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zoomScale="70" zoomScaleNormal="70" workbookViewId="0">
      <pane xSplit="4" ySplit="8" topLeftCell="E9" activePane="bottomRight" state="frozen"/>
      <selection pane="topRight" activeCell="E1" sqref="E1"/>
      <selection pane="bottomLeft" activeCell="A9" sqref="A9"/>
      <selection pane="bottomRight" activeCell="G19" sqref="G19"/>
    </sheetView>
  </sheetViews>
  <sheetFormatPr defaultColWidth="9.1796875" defaultRowHeight="14.5" x14ac:dyDescent="0.35"/>
  <cols>
    <col min="1" max="1" width="0.81640625" style="37" customWidth="1"/>
    <col min="2" max="2" width="6.7265625" style="37" customWidth="1"/>
    <col min="3" max="3" width="67.54296875" style="37" customWidth="1"/>
    <col min="4" max="4" width="11.54296875" style="37" customWidth="1"/>
    <col min="5" max="12" width="16.1796875" style="37" customWidth="1"/>
    <col min="13" max="13" width="9.1796875" style="37"/>
    <col min="14" max="14" width="18" style="37" bestFit="1" customWidth="1"/>
    <col min="15" max="16384" width="9.1796875" style="37"/>
  </cols>
  <sheetData>
    <row r="1" spans="2:13" s="38" customFormat="1" ht="5.15" customHeight="1" x14ac:dyDescent="0.35"/>
    <row r="2" spans="2:13" s="38" customFormat="1" ht="25.5" customHeight="1" x14ac:dyDescent="0.35">
      <c r="B2" s="123" t="s">
        <v>124</v>
      </c>
      <c r="C2" s="123"/>
      <c r="D2" s="123"/>
      <c r="E2" s="123"/>
      <c r="F2" s="123"/>
      <c r="G2" s="123"/>
      <c r="H2" s="123"/>
      <c r="I2" s="123"/>
      <c r="J2" s="123"/>
      <c r="K2" s="123"/>
      <c r="L2" s="123"/>
    </row>
    <row r="3" spans="2:13" s="38" customFormat="1" ht="5.15" customHeight="1" x14ac:dyDescent="0.35">
      <c r="B3" s="39"/>
      <c r="C3" s="39"/>
      <c r="D3" s="39"/>
    </row>
    <row r="4" spans="2:13" ht="15.75" customHeight="1" x14ac:dyDescent="0.35">
      <c r="B4" s="124"/>
      <c r="C4" s="125"/>
      <c r="D4" s="126"/>
      <c r="E4" s="127" t="s">
        <v>125</v>
      </c>
      <c r="F4" s="128"/>
      <c r="G4" s="128"/>
      <c r="H4" s="129"/>
      <c r="I4" s="130" t="s">
        <v>126</v>
      </c>
      <c r="J4" s="130"/>
      <c r="K4" s="130"/>
      <c r="L4" s="131"/>
    </row>
    <row r="5" spans="2:13" x14ac:dyDescent="0.35">
      <c r="B5" s="132"/>
      <c r="C5" s="133"/>
      <c r="D5" s="134"/>
      <c r="E5" s="77">
        <v>44286</v>
      </c>
      <c r="F5" s="77">
        <f>EOMONTH(E5,-3)</f>
        <v>44196</v>
      </c>
      <c r="G5" s="77">
        <f>EOMONTH(F5,-3)</f>
        <v>44104</v>
      </c>
      <c r="H5" s="77">
        <f>EOMONTH(G5,-3)</f>
        <v>44012</v>
      </c>
      <c r="I5" s="77">
        <f>E5</f>
        <v>44286</v>
      </c>
      <c r="J5" s="77">
        <f>F5</f>
        <v>44196</v>
      </c>
      <c r="K5" s="77">
        <f>G5</f>
        <v>44104</v>
      </c>
      <c r="L5" s="78">
        <f>H5</f>
        <v>44012</v>
      </c>
    </row>
    <row r="6" spans="2:13" x14ac:dyDescent="0.35">
      <c r="B6" s="135" t="s">
        <v>127</v>
      </c>
      <c r="C6" s="136"/>
      <c r="D6" s="137"/>
      <c r="E6" s="40">
        <v>189</v>
      </c>
      <c r="F6" s="40">
        <v>189</v>
      </c>
      <c r="G6" s="40">
        <v>189</v>
      </c>
      <c r="H6" s="40">
        <v>190</v>
      </c>
      <c r="I6" s="40">
        <v>227</v>
      </c>
      <c r="J6" s="40">
        <v>228</v>
      </c>
      <c r="K6" s="40">
        <v>231</v>
      </c>
      <c r="L6" s="41">
        <v>233</v>
      </c>
    </row>
    <row r="7" spans="2:13" ht="15" customHeight="1" x14ac:dyDescent="0.35">
      <c r="B7" s="138" t="s">
        <v>0</v>
      </c>
      <c r="C7" s="139"/>
      <c r="D7" s="2" t="s">
        <v>1</v>
      </c>
      <c r="E7" s="42" t="s">
        <v>8</v>
      </c>
      <c r="F7" s="42" t="s">
        <v>9</v>
      </c>
      <c r="G7" s="42" t="s">
        <v>2</v>
      </c>
      <c r="H7" s="42" t="s">
        <v>3</v>
      </c>
      <c r="I7" s="42" t="s">
        <v>4</v>
      </c>
      <c r="J7" s="42" t="s">
        <v>5</v>
      </c>
      <c r="K7" s="42" t="s">
        <v>6</v>
      </c>
      <c r="L7" s="42" t="s">
        <v>109</v>
      </c>
    </row>
    <row r="8" spans="2:13" ht="5.15" customHeight="1" x14ac:dyDescent="0.35"/>
    <row r="9" spans="2:13" x14ac:dyDescent="0.35">
      <c r="B9" s="20" t="s">
        <v>128</v>
      </c>
      <c r="C9" s="20"/>
      <c r="D9" s="43"/>
      <c r="E9" s="20"/>
      <c r="F9" s="20"/>
      <c r="G9" s="20"/>
      <c r="H9" s="20"/>
      <c r="I9" s="20"/>
    </row>
    <row r="10" spans="2:13" ht="15.75" customHeight="1" x14ac:dyDescent="0.35">
      <c r="B10" s="44" t="s">
        <v>129</v>
      </c>
      <c r="C10" s="45"/>
      <c r="D10" s="15" t="s">
        <v>10</v>
      </c>
      <c r="E10" s="71"/>
      <c r="F10" s="71"/>
      <c r="G10" s="71"/>
      <c r="H10" s="71"/>
      <c r="I10" s="46">
        <v>3930</v>
      </c>
      <c r="J10" s="46">
        <v>3655</v>
      </c>
      <c r="K10" s="46">
        <v>3504</v>
      </c>
      <c r="L10" s="46">
        <v>3384</v>
      </c>
    </row>
    <row r="11" spans="2:13" x14ac:dyDescent="0.35">
      <c r="B11" s="20" t="s">
        <v>130</v>
      </c>
      <c r="C11" s="20"/>
      <c r="D11" s="43"/>
      <c r="E11" s="20"/>
      <c r="F11" s="20"/>
      <c r="G11" s="20"/>
      <c r="H11" s="20"/>
      <c r="I11" s="20"/>
    </row>
    <row r="12" spans="2:13" s="11" customFormat="1" ht="14.25" customHeight="1" x14ac:dyDescent="0.35">
      <c r="B12" s="47" t="s">
        <v>131</v>
      </c>
      <c r="C12" s="48"/>
      <c r="D12" s="15" t="s">
        <v>11</v>
      </c>
      <c r="E12" s="46">
        <v>18662</v>
      </c>
      <c r="F12" s="46">
        <v>18211</v>
      </c>
      <c r="G12" s="46">
        <v>17855</v>
      </c>
      <c r="H12" s="46">
        <v>17514</v>
      </c>
      <c r="I12" s="46">
        <v>1109</v>
      </c>
      <c r="J12" s="46">
        <v>1094</v>
      </c>
      <c r="K12" s="46">
        <v>1085</v>
      </c>
      <c r="L12" s="46">
        <v>1077</v>
      </c>
      <c r="M12" s="37"/>
    </row>
    <row r="13" spans="2:13" x14ac:dyDescent="0.35">
      <c r="B13" s="49"/>
      <c r="C13" s="50" t="s">
        <v>132</v>
      </c>
      <c r="D13" s="15" t="s">
        <v>12</v>
      </c>
      <c r="E13" s="51">
        <v>13695</v>
      </c>
      <c r="F13" s="51">
        <v>13470</v>
      </c>
      <c r="G13" s="51">
        <v>13337</v>
      </c>
      <c r="H13" s="51">
        <v>13212</v>
      </c>
      <c r="I13" s="51">
        <v>685</v>
      </c>
      <c r="J13" s="51">
        <v>673</v>
      </c>
      <c r="K13" s="51">
        <v>667</v>
      </c>
      <c r="L13" s="51">
        <v>661</v>
      </c>
    </row>
    <row r="14" spans="2:13" x14ac:dyDescent="0.35">
      <c r="B14" s="52"/>
      <c r="C14" s="50" t="s">
        <v>133</v>
      </c>
      <c r="D14" s="15" t="s">
        <v>13</v>
      </c>
      <c r="E14" s="51">
        <v>4171</v>
      </c>
      <c r="F14" s="51">
        <v>4134</v>
      </c>
      <c r="G14" s="51">
        <v>4112</v>
      </c>
      <c r="H14" s="51">
        <v>4093</v>
      </c>
      <c r="I14" s="51">
        <v>424</v>
      </c>
      <c r="J14" s="51">
        <v>420</v>
      </c>
      <c r="K14" s="51">
        <v>418</v>
      </c>
      <c r="L14" s="51">
        <v>417</v>
      </c>
    </row>
    <row r="15" spans="2:13" s="11" customFormat="1" x14ac:dyDescent="0.35">
      <c r="B15" s="121" t="s">
        <v>134</v>
      </c>
      <c r="C15" s="122"/>
      <c r="D15" s="15" t="s">
        <v>14</v>
      </c>
      <c r="E15" s="53">
        <f t="shared" ref="E15:L15" si="0">SUM(E16:E18)</f>
        <v>458</v>
      </c>
      <c r="F15" s="53">
        <f t="shared" si="0"/>
        <v>479</v>
      </c>
      <c r="G15" s="53">
        <f t="shared" si="0"/>
        <v>509</v>
      </c>
      <c r="H15" s="53">
        <f t="shared" si="0"/>
        <v>509</v>
      </c>
      <c r="I15" s="46">
        <f t="shared" si="0"/>
        <v>284</v>
      </c>
      <c r="J15" s="46">
        <f t="shared" si="0"/>
        <v>310</v>
      </c>
      <c r="K15" s="46">
        <f t="shared" si="0"/>
        <v>341</v>
      </c>
      <c r="L15" s="46">
        <f t="shared" si="0"/>
        <v>341</v>
      </c>
      <c r="M15" s="37"/>
    </row>
    <row r="16" spans="2:13" ht="29" x14ac:dyDescent="0.35">
      <c r="B16" s="54"/>
      <c r="C16" s="50" t="s">
        <v>135</v>
      </c>
      <c r="D16" s="15" t="s">
        <v>15</v>
      </c>
      <c r="E16" s="51"/>
      <c r="F16" s="51"/>
      <c r="G16" s="51"/>
      <c r="H16" s="51"/>
      <c r="I16" s="51"/>
      <c r="J16" s="51"/>
      <c r="K16" s="51"/>
      <c r="L16" s="51"/>
    </row>
    <row r="17" spans="2:13" x14ac:dyDescent="0.35">
      <c r="B17" s="54"/>
      <c r="C17" s="50" t="s">
        <v>136</v>
      </c>
      <c r="D17" s="15" t="s">
        <v>16</v>
      </c>
      <c r="E17" s="51">
        <v>458</v>
      </c>
      <c r="F17" s="51">
        <v>479</v>
      </c>
      <c r="G17" s="51">
        <v>509</v>
      </c>
      <c r="H17" s="51">
        <v>509</v>
      </c>
      <c r="I17" s="51">
        <v>284</v>
      </c>
      <c r="J17" s="51">
        <v>310</v>
      </c>
      <c r="K17" s="51">
        <v>341</v>
      </c>
      <c r="L17" s="51">
        <v>341</v>
      </c>
    </row>
    <row r="18" spans="2:13" x14ac:dyDescent="0.35">
      <c r="B18" s="55"/>
      <c r="C18" s="50" t="s">
        <v>137</v>
      </c>
      <c r="D18" s="15" t="s">
        <v>17</v>
      </c>
      <c r="E18" s="51"/>
      <c r="F18" s="51"/>
      <c r="G18" s="51"/>
      <c r="H18" s="51"/>
      <c r="I18" s="51"/>
      <c r="J18" s="51"/>
      <c r="K18" s="51"/>
      <c r="L18" s="51"/>
    </row>
    <row r="19" spans="2:13" s="11" customFormat="1" x14ac:dyDescent="0.35">
      <c r="B19" s="140" t="s">
        <v>138</v>
      </c>
      <c r="C19" s="122"/>
      <c r="D19" s="15" t="s">
        <v>18</v>
      </c>
      <c r="E19" s="71"/>
      <c r="F19" s="71"/>
      <c r="G19" s="71"/>
      <c r="H19" s="71"/>
      <c r="I19" s="46"/>
      <c r="J19" s="46"/>
      <c r="K19" s="46"/>
      <c r="L19" s="46"/>
      <c r="M19" s="37"/>
    </row>
    <row r="20" spans="2:13" s="11" customFormat="1" x14ac:dyDescent="0.35">
      <c r="B20" s="121" t="s">
        <v>161</v>
      </c>
      <c r="C20" s="122"/>
      <c r="D20" s="15" t="s">
        <v>19</v>
      </c>
      <c r="E20" s="53">
        <v>565</v>
      </c>
      <c r="F20" s="53">
        <v>570</v>
      </c>
      <c r="G20" s="53">
        <v>581</v>
      </c>
      <c r="H20" s="53">
        <v>586</v>
      </c>
      <c r="I20" s="56">
        <v>341</v>
      </c>
      <c r="J20" s="56">
        <v>346</v>
      </c>
      <c r="K20" s="56">
        <v>357</v>
      </c>
      <c r="L20" s="56">
        <v>362</v>
      </c>
      <c r="M20" s="37"/>
    </row>
    <row r="21" spans="2:13" x14ac:dyDescent="0.35">
      <c r="B21" s="54"/>
      <c r="C21" s="50" t="s">
        <v>139</v>
      </c>
      <c r="D21" s="15" t="s">
        <v>20</v>
      </c>
      <c r="E21" s="46">
        <v>327</v>
      </c>
      <c r="F21" s="56">
        <v>331</v>
      </c>
      <c r="G21" s="56">
        <v>340</v>
      </c>
      <c r="H21" s="56">
        <v>344</v>
      </c>
      <c r="I21" s="46">
        <v>327</v>
      </c>
      <c r="J21" s="56">
        <v>331</v>
      </c>
      <c r="K21" s="56">
        <v>340</v>
      </c>
      <c r="L21" s="56">
        <v>344</v>
      </c>
    </row>
    <row r="22" spans="2:13" x14ac:dyDescent="0.35">
      <c r="B22" s="54"/>
      <c r="C22" s="50" t="s">
        <v>140</v>
      </c>
      <c r="D22" s="15" t="s">
        <v>21</v>
      </c>
      <c r="E22" s="46"/>
      <c r="F22" s="46"/>
      <c r="G22" s="46"/>
      <c r="H22" s="46"/>
      <c r="I22" s="56"/>
      <c r="J22" s="56"/>
      <c r="K22" s="56"/>
      <c r="L22" s="56"/>
    </row>
    <row r="23" spans="2:13" x14ac:dyDescent="0.35">
      <c r="B23" s="55"/>
      <c r="C23" s="50" t="s">
        <v>141</v>
      </c>
      <c r="D23" s="15" t="s">
        <v>22</v>
      </c>
      <c r="E23" s="46">
        <v>238</v>
      </c>
      <c r="F23" s="46">
        <v>239</v>
      </c>
      <c r="G23" s="46">
        <v>241</v>
      </c>
      <c r="H23" s="46">
        <v>242</v>
      </c>
      <c r="I23" s="56">
        <v>14</v>
      </c>
      <c r="J23" s="56">
        <v>15</v>
      </c>
      <c r="K23" s="56">
        <v>17</v>
      </c>
      <c r="L23" s="56">
        <v>18</v>
      </c>
    </row>
    <row r="24" spans="2:13" x14ac:dyDescent="0.35">
      <c r="B24" s="117" t="s">
        <v>142</v>
      </c>
      <c r="C24" s="118"/>
      <c r="D24" s="15" t="s">
        <v>23</v>
      </c>
      <c r="E24" s="46">
        <v>27</v>
      </c>
      <c r="F24" s="56">
        <v>28</v>
      </c>
      <c r="G24" s="56">
        <v>29</v>
      </c>
      <c r="H24" s="56">
        <v>85</v>
      </c>
      <c r="I24" s="46"/>
      <c r="J24" s="56"/>
      <c r="K24" s="56"/>
      <c r="L24" s="56"/>
    </row>
    <row r="25" spans="2:13" x14ac:dyDescent="0.35">
      <c r="B25" s="117" t="s">
        <v>143</v>
      </c>
      <c r="C25" s="118"/>
      <c r="D25" s="15" t="s">
        <v>24</v>
      </c>
      <c r="E25" s="46">
        <v>1340</v>
      </c>
      <c r="F25" s="46">
        <v>1209</v>
      </c>
      <c r="G25" s="46">
        <v>1132</v>
      </c>
      <c r="H25" s="46">
        <v>1116</v>
      </c>
      <c r="I25" s="46">
        <v>418</v>
      </c>
      <c r="J25" s="56">
        <v>369</v>
      </c>
      <c r="K25" s="56">
        <v>333</v>
      </c>
      <c r="L25" s="56">
        <v>341</v>
      </c>
    </row>
    <row r="26" spans="2:13" x14ac:dyDescent="0.35">
      <c r="B26" s="57" t="s">
        <v>144</v>
      </c>
      <c r="C26" s="57"/>
      <c r="D26" s="15" t="s">
        <v>25</v>
      </c>
      <c r="E26" s="71"/>
      <c r="F26" s="71"/>
      <c r="G26" s="71"/>
      <c r="H26" s="71"/>
      <c r="I26" s="58">
        <v>2152</v>
      </c>
      <c r="J26" s="58">
        <v>2119</v>
      </c>
      <c r="K26" s="58">
        <v>2116</v>
      </c>
      <c r="L26" s="58">
        <v>2121</v>
      </c>
    </row>
    <row r="27" spans="2:13" x14ac:dyDescent="0.35">
      <c r="B27" s="20" t="s">
        <v>145</v>
      </c>
      <c r="C27" s="20"/>
      <c r="D27" s="43"/>
      <c r="E27" s="20"/>
      <c r="F27" s="20"/>
      <c r="G27" s="20"/>
      <c r="H27" s="20"/>
      <c r="I27" s="20"/>
    </row>
    <row r="28" spans="2:13" x14ac:dyDescent="0.35">
      <c r="B28" s="117" t="s">
        <v>146</v>
      </c>
      <c r="C28" s="118"/>
      <c r="D28" s="15" t="s">
        <v>26</v>
      </c>
      <c r="E28" s="46"/>
      <c r="F28" s="56">
        <v>103</v>
      </c>
      <c r="G28" s="56">
        <v>90</v>
      </c>
      <c r="H28" s="56">
        <v>101</v>
      </c>
      <c r="I28" s="46"/>
      <c r="J28" s="56">
        <v>0</v>
      </c>
      <c r="K28" s="56">
        <v>0</v>
      </c>
      <c r="L28" s="56">
        <v>0</v>
      </c>
    </row>
    <row r="29" spans="2:13" x14ac:dyDescent="0.35">
      <c r="B29" s="117" t="s">
        <v>147</v>
      </c>
      <c r="C29" s="118"/>
      <c r="D29" s="15" t="s">
        <v>27</v>
      </c>
      <c r="E29" s="46">
        <v>170</v>
      </c>
      <c r="F29" s="56">
        <v>169</v>
      </c>
      <c r="G29" s="56">
        <v>240</v>
      </c>
      <c r="H29" s="56">
        <v>218</v>
      </c>
      <c r="I29" s="46">
        <v>91</v>
      </c>
      <c r="J29" s="56">
        <v>90</v>
      </c>
      <c r="K29" s="56">
        <v>161</v>
      </c>
      <c r="L29" s="56">
        <v>138</v>
      </c>
    </row>
    <row r="30" spans="2:13" x14ac:dyDescent="0.35">
      <c r="B30" s="117" t="s">
        <v>148</v>
      </c>
      <c r="C30" s="118"/>
      <c r="D30" s="15" t="s">
        <v>28</v>
      </c>
      <c r="E30" s="46">
        <v>65</v>
      </c>
      <c r="F30" s="56">
        <v>105</v>
      </c>
      <c r="G30" s="56">
        <v>123</v>
      </c>
      <c r="H30" s="56">
        <v>122</v>
      </c>
      <c r="I30" s="46">
        <v>65</v>
      </c>
      <c r="J30" s="56">
        <v>105</v>
      </c>
      <c r="K30" s="56">
        <v>123</v>
      </c>
      <c r="L30" s="56">
        <v>122</v>
      </c>
    </row>
    <row r="31" spans="2:13" ht="45" customHeight="1" x14ac:dyDescent="0.35">
      <c r="B31" s="117" t="s">
        <v>149</v>
      </c>
      <c r="C31" s="118"/>
      <c r="D31" s="15" t="s">
        <v>122</v>
      </c>
      <c r="E31" s="71"/>
      <c r="F31" s="71"/>
      <c r="G31" s="71"/>
      <c r="H31" s="71"/>
      <c r="I31" s="46"/>
      <c r="J31" s="56"/>
      <c r="K31" s="56"/>
      <c r="L31" s="56"/>
    </row>
    <row r="32" spans="2:13" x14ac:dyDescent="0.35">
      <c r="B32" s="117" t="s">
        <v>150</v>
      </c>
      <c r="C32" s="118"/>
      <c r="D32" s="15" t="s">
        <v>123</v>
      </c>
      <c r="E32" s="71"/>
      <c r="F32" s="71"/>
      <c r="G32" s="71"/>
      <c r="H32" s="71"/>
      <c r="I32" s="46"/>
      <c r="J32" s="56"/>
      <c r="K32" s="56"/>
      <c r="L32" s="56"/>
    </row>
    <row r="33" spans="2:12" x14ac:dyDescent="0.35">
      <c r="B33" s="119" t="s">
        <v>151</v>
      </c>
      <c r="C33" s="120"/>
      <c r="D33" s="15" t="s">
        <v>80</v>
      </c>
      <c r="E33" s="58">
        <f>SUM(E28:E30)</f>
        <v>235</v>
      </c>
      <c r="F33" s="58">
        <f>SUM(F28:F30)</f>
        <v>377</v>
      </c>
      <c r="G33" s="58">
        <f>SUM(G28:G30)</f>
        <v>453</v>
      </c>
      <c r="H33" s="58">
        <f>SUM(H28:H30)</f>
        <v>441</v>
      </c>
      <c r="I33" s="59">
        <f>SUM(I28:I30)-I31-I32</f>
        <v>156</v>
      </c>
      <c r="J33" s="59">
        <f>SUM(J28:J30)-J31-J32</f>
        <v>195</v>
      </c>
      <c r="K33" s="59">
        <f>SUM(K28:K30)-K31-K32</f>
        <v>284</v>
      </c>
      <c r="L33" s="59">
        <f>SUM(L28:L30)-L31-L32</f>
        <v>260</v>
      </c>
    </row>
    <row r="34" spans="2:12" x14ac:dyDescent="0.35">
      <c r="B34" s="117" t="s">
        <v>152</v>
      </c>
      <c r="C34" s="118"/>
      <c r="D34" s="15" t="s">
        <v>153</v>
      </c>
      <c r="E34" s="60"/>
      <c r="F34" s="60"/>
      <c r="G34" s="60"/>
      <c r="H34" s="60"/>
      <c r="I34" s="60"/>
      <c r="J34" s="60"/>
      <c r="K34" s="60"/>
      <c r="L34" s="60"/>
    </row>
    <row r="35" spans="2:12" x14ac:dyDescent="0.35">
      <c r="B35" s="117" t="s">
        <v>154</v>
      </c>
      <c r="C35" s="118"/>
      <c r="D35" s="15" t="s">
        <v>155</v>
      </c>
      <c r="E35" s="60"/>
      <c r="F35" s="60"/>
      <c r="G35" s="60"/>
      <c r="H35" s="60"/>
      <c r="I35" s="60"/>
      <c r="J35" s="60"/>
      <c r="K35" s="60"/>
      <c r="L35" s="60"/>
    </row>
    <row r="36" spans="2:12" x14ac:dyDescent="0.35">
      <c r="B36" s="117" t="s">
        <v>156</v>
      </c>
      <c r="C36" s="118"/>
      <c r="D36" s="15" t="s">
        <v>157</v>
      </c>
      <c r="E36" s="60">
        <v>273</v>
      </c>
      <c r="F36" s="60">
        <v>338</v>
      </c>
      <c r="G36" s="60">
        <v>394</v>
      </c>
      <c r="H36" s="60">
        <v>425</v>
      </c>
      <c r="I36" s="60">
        <v>171</v>
      </c>
      <c r="J36" s="60">
        <v>211</v>
      </c>
      <c r="K36" s="60">
        <v>249</v>
      </c>
      <c r="L36" s="60">
        <v>249</v>
      </c>
    </row>
    <row r="37" spans="2:12" x14ac:dyDescent="0.35">
      <c r="B37" s="61" t="s">
        <v>158</v>
      </c>
      <c r="C37" s="62"/>
      <c r="D37" s="72" t="s">
        <v>29</v>
      </c>
      <c r="E37" s="71"/>
      <c r="F37" s="71"/>
      <c r="G37" s="71"/>
      <c r="H37" s="71"/>
      <c r="I37" s="63">
        <v>3930</v>
      </c>
      <c r="J37" s="63">
        <v>3655</v>
      </c>
      <c r="K37" s="63">
        <v>3504</v>
      </c>
      <c r="L37" s="64">
        <v>3384</v>
      </c>
    </row>
    <row r="38" spans="2:12" x14ac:dyDescent="0.35">
      <c r="B38" s="65" t="s">
        <v>159</v>
      </c>
      <c r="C38" s="66"/>
      <c r="D38" s="72" t="s">
        <v>30</v>
      </c>
      <c r="E38" s="71"/>
      <c r="F38" s="71"/>
      <c r="G38" s="71"/>
      <c r="H38" s="71"/>
      <c r="I38" s="67">
        <v>2086</v>
      </c>
      <c r="J38" s="67">
        <v>2014</v>
      </c>
      <c r="K38" s="67">
        <v>1893</v>
      </c>
      <c r="L38" s="68">
        <v>1939</v>
      </c>
    </row>
    <row r="39" spans="2:12" x14ac:dyDescent="0.35">
      <c r="B39" s="69" t="s">
        <v>160</v>
      </c>
      <c r="C39" s="70"/>
      <c r="D39" s="72" t="s">
        <v>31</v>
      </c>
      <c r="E39" s="71"/>
      <c r="F39" s="71"/>
      <c r="G39" s="71"/>
      <c r="H39" s="71"/>
      <c r="I39" s="73">
        <v>1.9125000000000001</v>
      </c>
      <c r="J39" s="73">
        <v>1.8475999999999999</v>
      </c>
      <c r="K39" s="73">
        <v>1.8685</v>
      </c>
      <c r="L39" s="74">
        <v>1.7751999999999999</v>
      </c>
    </row>
    <row r="41" spans="2:12" ht="50.15" customHeight="1" x14ac:dyDescent="0.35">
      <c r="B41" s="113" t="s">
        <v>162</v>
      </c>
      <c r="C41" s="114"/>
      <c r="D41" s="114"/>
      <c r="E41" s="114"/>
      <c r="F41" s="114"/>
      <c r="G41" s="114"/>
      <c r="H41" s="114"/>
      <c r="I41" s="114"/>
      <c r="J41" s="114"/>
      <c r="K41" s="114"/>
      <c r="L41" s="115"/>
    </row>
    <row r="43" spans="2:12" ht="44.25" customHeight="1" x14ac:dyDescent="0.35">
      <c r="E43" s="116"/>
      <c r="F43" s="116"/>
      <c r="G43" s="116"/>
      <c r="H43" s="116"/>
      <c r="I43" s="116"/>
    </row>
  </sheetData>
  <mergeCells count="23">
    <mergeCell ref="B20:C20"/>
    <mergeCell ref="B2:L2"/>
    <mergeCell ref="B4:D4"/>
    <mergeCell ref="E4:H4"/>
    <mergeCell ref="I4:L4"/>
    <mergeCell ref="B5:D5"/>
    <mergeCell ref="B6:D6"/>
    <mergeCell ref="B7:C7"/>
    <mergeCell ref="B15:C15"/>
    <mergeCell ref="B19:C19"/>
    <mergeCell ref="B41:L41"/>
    <mergeCell ref="E43:I43"/>
    <mergeCell ref="B36:C36"/>
    <mergeCell ref="B24:C24"/>
    <mergeCell ref="B25:C25"/>
    <mergeCell ref="B28:C28"/>
    <mergeCell ref="B29:C29"/>
    <mergeCell ref="B30:C30"/>
    <mergeCell ref="B31:C31"/>
    <mergeCell ref="B32:C32"/>
    <mergeCell ref="B33:C33"/>
    <mergeCell ref="B34:C34"/>
    <mergeCell ref="B35:C35"/>
  </mergeCells>
  <pageMargins left="0.7" right="0.7" top="0.75" bottom="0.75" header="0.3" footer="0.3"/>
  <pageSetup paperSize="9" orientation="landscape" r:id="rId1"/>
  <headerFooter>
    <oddFooter>&amp;C&amp;1#&amp;"Calibri"&amp;10&amp;K000000Internal</oddFooter>
  </headerFooter>
  <ignoredErrors>
    <ignoredError sqref="D10: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KM1</vt:lpstr>
      <vt:lpstr>OV1</vt:lpstr>
      <vt:lpstr>CR8</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LIU Git Man</cp:lastModifiedBy>
  <dcterms:created xsi:type="dcterms:W3CDTF">2017-12-04T08:32:26Z</dcterms:created>
  <dcterms:modified xsi:type="dcterms:W3CDTF">2021-10-14T11:15:19Z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2021-10-14T11:15:19Z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d85e0e5a-f786-47d8-b0c0-267a4cc66f7d</vt:lpwstr>
  </property>
  <property fmtid="{D5CDD505-2E9C-101B-9397-08002B2CF9AE}" pid="8" name="MSIP_Label_4ce06370-c5ca-4299-8630-fc986cd3cb5e_ContentBits">
    <vt:lpwstr>2</vt:lpwstr>
  </property>
</Properties>
</file>