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616" yWindow="1740" windowWidth="19440" windowHeight="10488"/>
  </bookViews>
  <sheets>
    <sheet name="Overview" sheetId="1" r:id="rId1"/>
    <sheet name="Residential - Belgium" sheetId="2" r:id="rId2"/>
    <sheet name="Residential - France" sheetId="7" r:id="rId3"/>
    <sheet name="Public sector" sheetId="5" r:id="rId4"/>
    <sheet name="Covered bonds" sheetId="3" r:id="rId5"/>
    <sheet name="Explanations" sheetId="6" r:id="rId6"/>
  </sheets>
  <definedNames>
    <definedName name="_xlnm.Print_Area" localSheetId="4">'Covered bonds'!$A$1:$G$48</definedName>
    <definedName name="_xlnm.Print_Area" localSheetId="5">Explanations!$A$1:$I$120</definedName>
    <definedName name="_xlnm.Print_Area" localSheetId="0">Overview!$A$1:$I$181</definedName>
    <definedName name="_xlnm.Print_Area" localSheetId="1">'Residential - Belgium'!$A$1:$F$177</definedName>
  </definedNames>
  <calcPr calcId="145621"/>
</workbook>
</file>

<file path=xl/calcChain.xml><?xml version="1.0" encoding="utf-8"?>
<calcChain xmlns="http://schemas.openxmlformats.org/spreadsheetml/2006/main">
  <c r="J134" i="1" l="1"/>
  <c r="I134" i="1"/>
  <c r="F122" i="1"/>
  <c r="D115" i="1"/>
  <c r="I127" i="1" l="1"/>
  <c r="H127" i="1"/>
  <c r="E48" i="3" l="1"/>
  <c r="E43" i="3"/>
  <c r="E35" i="3"/>
  <c r="E24" i="3"/>
  <c r="E27" i="3" s="1"/>
  <c r="E16" i="3"/>
  <c r="E22" i="3" s="1"/>
  <c r="E14" i="3"/>
  <c r="E13" i="3"/>
  <c r="D169" i="2"/>
  <c r="E169" i="2"/>
  <c r="C169" i="2"/>
  <c r="D110" i="1" l="1"/>
  <c r="D113" i="1" s="1"/>
  <c r="E110" i="1"/>
  <c r="D48" i="3" l="1"/>
  <c r="D43" i="3"/>
  <c r="D35" i="3"/>
  <c r="D27" i="3"/>
  <c r="D24" i="3"/>
  <c r="D16" i="3"/>
  <c r="D22" i="3" s="1"/>
  <c r="D13" i="3"/>
  <c r="D14" i="3" s="1"/>
  <c r="J48" i="3"/>
  <c r="I48" i="3"/>
  <c r="H48" i="3"/>
  <c r="G48" i="3"/>
  <c r="F48" i="3"/>
  <c r="J43" i="3"/>
  <c r="I43" i="3"/>
  <c r="H43" i="3"/>
  <c r="G43" i="3"/>
  <c r="F43" i="3"/>
  <c r="J35" i="3"/>
  <c r="I35" i="3"/>
  <c r="H35" i="3"/>
  <c r="G35" i="3"/>
  <c r="F35" i="3"/>
  <c r="H14" i="3"/>
  <c r="G14" i="3"/>
  <c r="F24" i="3"/>
  <c r="F27" i="3" s="1"/>
  <c r="F16" i="3"/>
  <c r="F22" i="3" s="1"/>
  <c r="F13" i="3"/>
  <c r="F14" i="3" s="1"/>
  <c r="J27" i="3"/>
  <c r="I27" i="3"/>
  <c r="H27" i="3"/>
  <c r="G27" i="3"/>
  <c r="J22" i="3"/>
  <c r="I22" i="3"/>
  <c r="H22" i="3"/>
  <c r="G22" i="3"/>
  <c r="J14" i="3"/>
  <c r="I14" i="3"/>
  <c r="D163" i="1"/>
  <c r="D168" i="1" s="1"/>
  <c r="J141" i="1"/>
  <c r="I141" i="1"/>
  <c r="H141" i="1"/>
  <c r="G141" i="1"/>
  <c r="F141" i="1"/>
  <c r="E141" i="1"/>
  <c r="D141" i="1"/>
  <c r="J137" i="1"/>
  <c r="H137" i="1"/>
  <c r="G137" i="1"/>
  <c r="F137" i="1"/>
  <c r="E137" i="1"/>
  <c r="D137" i="1"/>
  <c r="I137" i="1"/>
  <c r="J125" i="1"/>
  <c r="I125" i="1"/>
  <c r="H125" i="1"/>
  <c r="G125" i="1"/>
  <c r="F125" i="1"/>
  <c r="E125" i="1"/>
  <c r="D125" i="1"/>
  <c r="E115" i="1"/>
  <c r="E113" i="1"/>
  <c r="E81" i="1"/>
  <c r="E83" i="1" s="1"/>
  <c r="E78" i="1"/>
  <c r="E80" i="1" s="1"/>
  <c r="E55" i="1"/>
  <c r="F51" i="1"/>
  <c r="F53" i="1" s="1"/>
  <c r="E51" i="1"/>
  <c r="E53" i="1" s="1"/>
  <c r="D169" i="1" l="1"/>
  <c r="D61" i="1"/>
  <c r="D62" i="1" s="1"/>
  <c r="D63" i="1" s="1"/>
  <c r="D172" i="1"/>
  <c r="E84" i="1"/>
</calcChain>
</file>

<file path=xl/comments1.xml><?xml version="1.0" encoding="utf-8"?>
<comments xmlns="http://schemas.openxmlformats.org/spreadsheetml/2006/main">
  <authors>
    <author>DJMO340</author>
  </authors>
  <commentList>
    <comment ref="D110" authorId="0">
      <text>
        <r>
          <rPr>
            <b/>
            <sz val="8"/>
            <color indexed="81"/>
            <rFont val="Tahoma"/>
            <family val="2"/>
          </rPr>
          <t>DJMO340:</t>
        </r>
        <r>
          <rPr>
            <sz val="8"/>
            <color indexed="81"/>
            <rFont val="Tahoma"/>
            <family val="2"/>
          </rPr>
          <t xml:space="preserve">
Based on the 1st Optional Redemption Call Date (in months)</t>
        </r>
      </text>
    </comment>
    <comment ref="E110" authorId="0">
      <text>
        <r>
          <rPr>
            <b/>
            <sz val="8"/>
            <color indexed="81"/>
            <rFont val="Tahoma"/>
            <family val="2"/>
          </rPr>
          <t>DJMO340:</t>
        </r>
        <r>
          <rPr>
            <sz val="8"/>
            <color indexed="81"/>
            <rFont val="Tahoma"/>
            <family val="2"/>
          </rPr>
          <t xml:space="preserve">
Based on 0% CPR (in months)</t>
        </r>
      </text>
    </comment>
  </commentList>
</comments>
</file>

<file path=xl/sharedStrings.xml><?xml version="1.0" encoding="utf-8"?>
<sst xmlns="http://schemas.openxmlformats.org/spreadsheetml/2006/main" count="940" uniqueCount="506">
  <si>
    <t>Cover pool</t>
  </si>
  <si>
    <t>Name</t>
  </si>
  <si>
    <t>Covered bonds rating</t>
  </si>
  <si>
    <t>Country in which the issuer is based</t>
  </si>
  <si>
    <t>Financial information (link)</t>
  </si>
  <si>
    <t>Public sector exposures</t>
  </si>
  <si>
    <t>Total</t>
  </si>
  <si>
    <t>Covered bonds and cover pool</t>
  </si>
  <si>
    <t>Name of the covered bond issuer</t>
  </si>
  <si>
    <t>Information on the legal framework (link)</t>
  </si>
  <si>
    <t>Contractual</t>
  </si>
  <si>
    <t>Current</t>
  </si>
  <si>
    <t>Nominal</t>
  </si>
  <si>
    <t>Residential assets</t>
  </si>
  <si>
    <t>Commercial assets</t>
  </si>
  <si>
    <t>Outstanding</t>
  </si>
  <si>
    <t>TOTAL</t>
  </si>
  <si>
    <t>LIABILITIES</t>
  </si>
  <si>
    <t>Equity</t>
  </si>
  <si>
    <t>Other non privileged liabilities</t>
  </si>
  <si>
    <t>Covered bonds</t>
  </si>
  <si>
    <t>Other privileged liabilities</t>
  </si>
  <si>
    <t>COVERED BOND ISSUER OVERVIEW</t>
  </si>
  <si>
    <t>Moody's</t>
  </si>
  <si>
    <t>S&amp;P</t>
  </si>
  <si>
    <t>Fitch</t>
  </si>
  <si>
    <t>LTV buckets</t>
  </si>
  <si>
    <t>0 - 40</t>
  </si>
  <si>
    <t>40 - 50</t>
  </si>
  <si>
    <t>50 - 60</t>
  </si>
  <si>
    <t>60 - 70</t>
  </si>
  <si>
    <t>70 - 80</t>
  </si>
  <si>
    <t>80 - 85</t>
  </si>
  <si>
    <t>85 - 90</t>
  </si>
  <si>
    <t>90 - 95</t>
  </si>
  <si>
    <t>95 - 100</t>
  </si>
  <si>
    <t>100 - 105</t>
  </si>
  <si>
    <t>105 - 110</t>
  </si>
  <si>
    <t>110 - 115</t>
  </si>
  <si>
    <t>115+</t>
  </si>
  <si>
    <t>Residential</t>
  </si>
  <si>
    <t>Commercial</t>
  </si>
  <si>
    <t>Category</t>
  </si>
  <si>
    <t>Crédit Logement</t>
  </si>
  <si>
    <t>EU</t>
  </si>
  <si>
    <t>France</t>
  </si>
  <si>
    <t>Public sector</t>
  </si>
  <si>
    <t>WAL</t>
  </si>
  <si>
    <t>0 - 1 Y</t>
  </si>
  <si>
    <t>1 - 2 Y</t>
  </si>
  <si>
    <t>2 - 3 Y</t>
  </si>
  <si>
    <t>4 - 5 Y</t>
  </si>
  <si>
    <t>5 - 10 Y</t>
  </si>
  <si>
    <t>10+ Y</t>
  </si>
  <si>
    <t>Expected maturity structure of cover pool and covered bonds</t>
  </si>
  <si>
    <t>Group consolidated financial information (link)</t>
  </si>
  <si>
    <t>CB ISSUER</t>
  </si>
  <si>
    <t>Reporting date</t>
  </si>
  <si>
    <t>Months</t>
  </si>
  <si>
    <t>&lt; 12</t>
  </si>
  <si>
    <t>12 - 24</t>
  </si>
  <si>
    <t>24 - 36</t>
  </si>
  <si>
    <t>36 - 60</t>
  </si>
  <si>
    <t>&gt; 60</t>
  </si>
  <si>
    <t>Second home</t>
  </si>
  <si>
    <t>Buy-to-let</t>
  </si>
  <si>
    <t>Amortising</t>
  </si>
  <si>
    <t>Bullet</t>
  </si>
  <si>
    <t>Partial bullet</t>
  </si>
  <si>
    <t>Legal ("coverage ratio")</t>
  </si>
  <si>
    <t>Number of loans</t>
  </si>
  <si>
    <t>ISIN</t>
  </si>
  <si>
    <t>% subordination</t>
  </si>
  <si>
    <t>% credit enhancement</t>
  </si>
  <si>
    <t>% reserve fund</t>
  </si>
  <si>
    <t>Rating</t>
  </si>
  <si>
    <t>etc…</t>
  </si>
  <si>
    <t>Internal</t>
  </si>
  <si>
    <t>External</t>
  </si>
  <si>
    <t>Originator(s)</t>
  </si>
  <si>
    <t>Outlook</t>
  </si>
  <si>
    <t>Group</t>
  </si>
  <si>
    <t>Interest rate risk</t>
  </si>
  <si>
    <t>Currency risk</t>
  </si>
  <si>
    <t>Zone</t>
  </si>
  <si>
    <t>Country</t>
  </si>
  <si>
    <t>Interest rate and currency risks</t>
  </si>
  <si>
    <t>COVERED BONDS</t>
  </si>
  <si>
    <t>Outstanding covered bonds</t>
  </si>
  <si>
    <t>Sum</t>
  </si>
  <si>
    <t>Public placement</t>
  </si>
  <si>
    <t>Private placement</t>
  </si>
  <si>
    <t>Denominated in €</t>
  </si>
  <si>
    <t>Denominated in USD</t>
  </si>
  <si>
    <t>Denominated in CHF</t>
  </si>
  <si>
    <t>Denominated in JPY</t>
  </si>
  <si>
    <t>Issuance</t>
  </si>
  <si>
    <t>Fixed coupon</t>
  </si>
  <si>
    <t>Floating coupon</t>
  </si>
  <si>
    <t>Other</t>
  </si>
  <si>
    <t>ECB eligible internal ABS</t>
  </si>
  <si>
    <t>ECB eligible public exposures</t>
  </si>
  <si>
    <t>Substitute assets</t>
  </si>
  <si>
    <t>RESIDENTIAL COVER POOL DATA</t>
  </si>
  <si>
    <t>Total privileged liabilities</t>
  </si>
  <si>
    <t>as of</t>
  </si>
  <si>
    <t>%</t>
  </si>
  <si>
    <t>Unindexed current LTV</t>
  </si>
  <si>
    <t>WA unindexed current LTVs (%)</t>
  </si>
  <si>
    <t>Indexed current LTV</t>
  </si>
  <si>
    <t>WA indexed current LTVs (%)</t>
  </si>
  <si>
    <t>RMBS 1</t>
  </si>
  <si>
    <t>RMBS 2</t>
  </si>
  <si>
    <t>No data</t>
  </si>
  <si>
    <t>Principal amortisation</t>
  </si>
  <si>
    <t>PUBLIC SECTOR COVER POOL DATA</t>
  </si>
  <si>
    <t>Mortgages and guarantees</t>
  </si>
  <si>
    <t>Civil servants</t>
  </si>
  <si>
    <t>Self employed</t>
  </si>
  <si>
    <t>Employees</t>
  </si>
  <si>
    <t>Arrears</t>
  </si>
  <si>
    <t>Rhones Alpes</t>
  </si>
  <si>
    <t>Nord-Pas-de-Calais</t>
  </si>
  <si>
    <t>Aquitaine</t>
  </si>
  <si>
    <t>Languedoc Roussillon</t>
  </si>
  <si>
    <t>Pays de Loire</t>
  </si>
  <si>
    <t>Bretagne</t>
  </si>
  <si>
    <t>Poitou - Charentes</t>
  </si>
  <si>
    <t>Haute Normandie</t>
  </si>
  <si>
    <t>Centre</t>
  </si>
  <si>
    <t>Lorraine</t>
  </si>
  <si>
    <t>Picardie</t>
  </si>
  <si>
    <t>Bourgogne</t>
  </si>
  <si>
    <t>Auvergne</t>
  </si>
  <si>
    <t>Basse Normandie</t>
  </si>
  <si>
    <t>Alsace</t>
  </si>
  <si>
    <t>Franche-Comté</t>
  </si>
  <si>
    <t>Limousin</t>
  </si>
  <si>
    <t>Corse</t>
  </si>
  <si>
    <t>Region</t>
  </si>
  <si>
    <t>Ile-de-France (Paris included)</t>
  </si>
  <si>
    <t>Provence-Alpes-Côte d'Azur</t>
  </si>
  <si>
    <t>Midi Pyrenées</t>
  </si>
  <si>
    <t>DOM - TOM</t>
  </si>
  <si>
    <t>Interest rate type</t>
  </si>
  <si>
    <t>Fixed for life</t>
  </si>
  <si>
    <t>Capped for life</t>
  </si>
  <si>
    <t>Floating</t>
  </si>
  <si>
    <t>Mixed</t>
  </si>
  <si>
    <t>1st lien mortgage without state guaranty</t>
  </si>
  <si>
    <t>Total 1st lien mortgages</t>
  </si>
  <si>
    <t>Year of last issuance</t>
  </si>
  <si>
    <t>UCITS compliant (Y / N) ?</t>
  </si>
  <si>
    <t>CRD compliant (Y / N) ?</t>
  </si>
  <si>
    <t>Expected</t>
  </si>
  <si>
    <t>0-1 months</t>
  </si>
  <si>
    <t>1-2 months</t>
  </si>
  <si>
    <t>2-3 months</t>
  </si>
  <si>
    <t>Arrears and defaulted loans outstanding</t>
  </si>
  <si>
    <t>5 largest exposures (%)</t>
  </si>
  <si>
    <t>10 largest exposures (%)</t>
  </si>
  <si>
    <t>Other non-working</t>
  </si>
  <si>
    <t>1.1</t>
  </si>
  <si>
    <t>1.2</t>
  </si>
  <si>
    <t>1.3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</si>
  <si>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</si>
  <si>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</si>
  <si>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</si>
  <si>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</si>
  <si>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</si>
  <si>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</si>
  <si>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</si>
  <si>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</si>
  <si>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</si>
  <si>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</si>
  <si>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</si>
  <si>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</si>
  <si>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</si>
  <si>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</si>
  <si>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</si>
  <si>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</si>
  <si>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</si>
  <si>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</si>
  <si>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</si>
  <si>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</si>
  <si>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</si>
  <si>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</si>
  <si>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</si>
  <si>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</si>
  <si>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6.1</t>
  </si>
  <si>
    <t>6.2</t>
  </si>
  <si>
    <t>Expected maturity of covered bonds</t>
  </si>
  <si>
    <t>% of outstanding residential assets</t>
  </si>
  <si>
    <t xml:space="preserve">CB ISSUER </t>
  </si>
  <si>
    <t xml:space="preserve">Reporting date </t>
  </si>
  <si>
    <t>ECB eligible external ABS</t>
  </si>
  <si>
    <t>Overcollateralisation ratios</t>
  </si>
  <si>
    <t>Currency</t>
  </si>
  <si>
    <t>EUR</t>
  </si>
  <si>
    <t>USD</t>
  </si>
  <si>
    <t>JPY</t>
  </si>
  <si>
    <t>Interest rate</t>
  </si>
  <si>
    <t>5.1</t>
  </si>
  <si>
    <t>5.5</t>
  </si>
  <si>
    <t>5.6</t>
  </si>
  <si>
    <t>5.7</t>
  </si>
  <si>
    <t>5.8</t>
  </si>
  <si>
    <t>WAL of covered bonds</t>
  </si>
  <si>
    <t>Total liquid assets</t>
  </si>
  <si>
    <t>Contractual maturity structure of cover pool and covered bonds</t>
  </si>
  <si>
    <t>Contractual maturity of cov. bonds</t>
  </si>
  <si>
    <t>% of total
cover pool</t>
  </si>
  <si>
    <t>of which hard bullet</t>
  </si>
  <si>
    <t>of which soft bullet</t>
  </si>
  <si>
    <t>Liabilities of the covered bond issuer</t>
  </si>
  <si>
    <t>ALM OF THE COVERED BOND ISSUER</t>
  </si>
  <si>
    <t>% liquid assets / covered bonds</t>
  </si>
  <si>
    <t>Covered bond issuer</t>
  </si>
  <si>
    <t>within a period of three months following the calculation date. As a consequence, the current</t>
  </si>
  <si>
    <t>The legislation requires that the calculation of the legal coverage ratio be audited semi-annually</t>
  </si>
  <si>
    <t>provided as an additional information.</t>
  </si>
  <si>
    <t>The assumptions underlying the calculation of the expected WAL and expected maturity breakdown</t>
  </si>
  <si>
    <t>Explain for each table which information is included or not included.</t>
  </si>
  <si>
    <t>Explain for each table which information is included or not included (e.g. external RMBS assets excluded)</t>
  </si>
  <si>
    <t>GROUP LEVEL  INFORMATION AND SENIOR UNSECURED RATINGS</t>
  </si>
  <si>
    <t>Group parent company</t>
  </si>
  <si>
    <t>Senior unsecured rating (group parent company)</t>
  </si>
  <si>
    <t>1.4</t>
  </si>
  <si>
    <t>Covered bonds ratings</t>
  </si>
  <si>
    <t>ratio is provisionnal / unaudited when the report is published. The last audited ratio is</t>
  </si>
  <si>
    <t>Total equity and non privileged liabilities</t>
  </si>
  <si>
    <t>WAL of cover pool</t>
  </si>
  <si>
    <t>Expected maturity of cover pool</t>
  </si>
  <si>
    <t>Contractual maturity of cover pool</t>
  </si>
  <si>
    <t>Liquid assets</t>
  </si>
  <si>
    <t>Liquidity support</t>
  </si>
  <si>
    <t>Provide details on the nature of liquidity support.</t>
  </si>
  <si>
    <t>AAA to AA-</t>
  </si>
  <si>
    <t>A+ to A-</t>
  </si>
  <si>
    <t>Below A-</t>
  </si>
  <si>
    <t>Champagne-Ardennes</t>
  </si>
  <si>
    <t>Unindexed LTV is calculated on the basis of the current outstanding amount of the loans and the initial</t>
  </si>
  <si>
    <t>valuation / price of the residential assets.</t>
  </si>
  <si>
    <t>methodology shall be provided.</t>
  </si>
  <si>
    <t>Owner occupied</t>
  </si>
  <si>
    <t>Average outstanding balance (€)</t>
  </si>
  <si>
    <t>Residential MBS</t>
  </si>
  <si>
    <t>Number of exposures</t>
  </si>
  <si>
    <t>Public sector ABS</t>
  </si>
  <si>
    <t>ABS 1</t>
  </si>
  <si>
    <t>ABS 2</t>
  </si>
  <si>
    <t>Guaranteed loans or mortgage promissory notes :</t>
  </si>
  <si>
    <t xml:space="preserve">If the eligible assets are transfered into the cover pool using guaranteed loans (i.e. collateral directive </t>
  </si>
  <si>
    <t>collateral of the notes or loans should be indicated instead of the amount of the guaranteed loans.</t>
  </si>
  <si>
    <t>If eligible asset backed securities are included in the cover pool, the explanations to the reporting</t>
  </si>
  <si>
    <t>Asset backed securities :</t>
  </si>
  <si>
    <t>outstanding</t>
  </si>
  <si>
    <t>framework) or mortgage promissory notes, the outstanding amount of the eligible assets pledged as</t>
  </si>
  <si>
    <t>should specify whether the information is provided using a look through approach (i.e. underlying assets)</t>
  </si>
  <si>
    <t>or if the outstanding amount of ABS securities held is indicated.</t>
  </si>
  <si>
    <t>ALM</t>
  </si>
  <si>
    <t>Contractual maturities :</t>
  </si>
  <si>
    <t>maturity of the ABS (i.e. contractual maturity is not calculated according to the legal final maturity</t>
  </si>
  <si>
    <t>of the securities).</t>
  </si>
  <si>
    <t>Contractual maturities are calculated assuming a zero prepayment scenario on the cover pool assets.</t>
  </si>
  <si>
    <t>For pass through ABS, this assumption is applied to the underlying assets to determine the contractual</t>
  </si>
  <si>
    <t>Expected maturities :</t>
  </si>
  <si>
    <t>For substitute assets, it should be explained if these assumptions include asset sales or repo.</t>
  </si>
  <si>
    <t>Some information should be provided to explain the prepayment assumptions on assets and liabilities.</t>
  </si>
  <si>
    <t>Details of the information provided shall be given in the case of split ratings.</t>
  </si>
  <si>
    <t>Geographical distribution / regional breakdown</t>
  </si>
  <si>
    <t>4.2, 4.3</t>
  </si>
  <si>
    <t>The geographical breakdown of assets shall take into account the location of the pledged property for</t>
  </si>
  <si>
    <t xml:space="preserve">residential mortgages and the location of the property which is refinanced by the loan in the case of </t>
  </si>
  <si>
    <t xml:space="preserve">Indexed LTV is calculated on the basis of the current outstanding amount of the loans to the appraised </t>
  </si>
  <si>
    <t>values or prices of the residential assets using an indexation methodology. Details of the indexation</t>
  </si>
  <si>
    <t>Residential cover pool data</t>
  </si>
  <si>
    <t>Public sector cover pool data</t>
  </si>
  <si>
    <t>Group level information, senior unsecured ratings and covered bond issuer overview</t>
  </si>
  <si>
    <t>Covered bond issuer ratings</t>
  </si>
  <si>
    <t>The rating agencies' methodologies ususally take the senior unsecured rating of a covered bond issuer's</t>
  </si>
  <si>
    <t>internal ABS shall be disclosed using a look through approach in each table.</t>
  </si>
  <si>
    <t>The assets backing guaranteed loans (collateral directive framework), mortgage promissory notes and</t>
  </si>
  <si>
    <t>parent company as a starting point for their assessment of the credit risk of covered bonds.</t>
  </si>
  <si>
    <t xml:space="preserve">However, instead of refering to the parent company rating, some rating agencies may issue a "covered bond </t>
  </si>
  <si>
    <t xml:space="preserve">issuer rating" which is an assessment of the  credit quality of a CB issuer's credit quality on an unsecured </t>
  </si>
  <si>
    <t xml:space="preserve">basis. Generally, a "covered bond issuer rating" is the same as the senior unsecured rating of the CB </t>
  </si>
  <si>
    <t xml:space="preserve">issuer's parent company although it may be different  in some specific cases. </t>
  </si>
  <si>
    <t>The outstanding amount of eligible assets including replacement assets shall be filled in.</t>
  </si>
  <si>
    <t>shall be disclosed for each element of the cover pool including substitute assets.</t>
  </si>
  <si>
    <t>CMS 5Y with an interest rate reset every five years)</t>
  </si>
  <si>
    <t>fixed rate switching to floating).</t>
  </si>
  <si>
    <r>
      <t>"Floating"</t>
    </r>
    <r>
      <rPr>
        <sz val="10"/>
        <rFont val="Arial"/>
        <family val="2"/>
      </rPr>
      <t xml:space="preserve"> includes loans with with interest rate reset periods exceeding one year (e.g. loan indexed on </t>
    </r>
  </si>
  <si>
    <r>
      <t>"Mixed"</t>
    </r>
    <r>
      <rPr>
        <sz val="10"/>
        <rFont val="Arial"/>
        <family val="2"/>
      </rPr>
      <t xml:space="preserve"> shall be used for loans with a combination of fixed, capped or floating periods (e.g. 10 years initial </t>
    </r>
  </si>
  <si>
    <t>Ratings of the parent company of the group in which the CB issuer is consolidated.</t>
  </si>
  <si>
    <t>If no "CB issuer rating" has been granted to the CB issuer, "NA" should be indicated.</t>
  </si>
  <si>
    <t>Each issuer shall explain calculation methodology for each OC ratio :</t>
  </si>
  <si>
    <t>- accrued interest included or excluded ?</t>
  </si>
  <si>
    <t>- formulas</t>
  </si>
  <si>
    <t>- all amounts shall be indicated after taking into account the cover pool's interest rate or currency swaps.</t>
  </si>
  <si>
    <t>Rating agencies : Minimum OC</t>
  </si>
  <si>
    <t>nominal</t>
  </si>
  <si>
    <t>ECB eligible</t>
  </si>
  <si>
    <t>Arrears and defaulted loans outstanding (excluding external MBS)</t>
  </si>
  <si>
    <t>Arrears and defaulted loans outstanding (including external MBS)</t>
  </si>
  <si>
    <t>Unindexed current LTV (excluding external MBS)</t>
  </si>
  <si>
    <t>Indexed current LTV (excluding external MBS)</t>
  </si>
  <si>
    <t>Mortgages and guarantees (excluding external MBS)</t>
  </si>
  <si>
    <t>Loan purpose (excluding external MBS)</t>
  </si>
  <si>
    <t>Principal amortisation (excluding external MBS)</t>
  </si>
  <si>
    <t>Interest rate type (excluding external MBS)</t>
  </si>
  <si>
    <t>Borrowers (excluding external MBS)</t>
  </si>
  <si>
    <t>Exposures to or garanteed by Supranational Institution</t>
  </si>
  <si>
    <t xml:space="preserve">Exposures to Sovereigns </t>
  </si>
  <si>
    <t xml:space="preserve">Exposures garanteed by Sovereigns </t>
  </si>
  <si>
    <t>Exposures garanteed by ECA</t>
  </si>
  <si>
    <t xml:space="preserve">Exposures to regions / departments / federal states </t>
  </si>
  <si>
    <t xml:space="preserve">Exposures garanteed by regions / departments / federal states </t>
  </si>
  <si>
    <t xml:space="preserve">Exposures to municipalities </t>
  </si>
  <si>
    <t xml:space="preserve">Exposures garanteed by municipalities </t>
  </si>
  <si>
    <r>
      <rPr>
        <sz val="12"/>
        <color indexed="8"/>
        <rFont val="Calibri"/>
        <family val="2"/>
      </rPr>
      <t>Alsace</t>
    </r>
  </si>
  <si>
    <r>
      <rPr>
        <sz val="12"/>
        <color indexed="8"/>
        <rFont val="Calibri"/>
        <family val="2"/>
      </rPr>
      <t>Aquitaine</t>
    </r>
  </si>
  <si>
    <r>
      <rPr>
        <sz val="12"/>
        <color indexed="8"/>
        <rFont val="Calibri"/>
        <family val="2"/>
      </rPr>
      <t>Auvergne</t>
    </r>
  </si>
  <si>
    <r>
      <rPr>
        <sz val="12"/>
        <color indexed="8"/>
        <rFont val="Calibri"/>
        <family val="2"/>
      </rPr>
      <t>Basse-Normandie</t>
    </r>
  </si>
  <si>
    <r>
      <rPr>
        <sz val="12"/>
        <color indexed="8"/>
        <rFont val="Calibri"/>
        <family val="2"/>
      </rPr>
      <t>Bourgogne</t>
    </r>
  </si>
  <si>
    <r>
      <rPr>
        <sz val="12"/>
        <color indexed="8"/>
        <rFont val="Calibri"/>
        <family val="2"/>
      </rPr>
      <t>Bretagne</t>
    </r>
  </si>
  <si>
    <r>
      <rPr>
        <sz val="12"/>
        <color indexed="8"/>
        <rFont val="Calibri"/>
        <family val="2"/>
      </rPr>
      <t>Centre</t>
    </r>
  </si>
  <si>
    <r>
      <rPr>
        <sz val="12"/>
        <color indexed="8"/>
        <rFont val="Calibri"/>
        <family val="2"/>
      </rPr>
      <t>Champagne-Ardenne</t>
    </r>
  </si>
  <si>
    <r>
      <rPr>
        <sz val="12"/>
        <color indexed="8"/>
        <rFont val="Calibri"/>
        <family val="2"/>
      </rPr>
      <t>Corse</t>
    </r>
  </si>
  <si>
    <r>
      <rPr>
        <sz val="12"/>
        <color indexed="8"/>
        <rFont val="Calibri"/>
        <family val="2"/>
      </rPr>
      <t>Franche-Comté</t>
    </r>
  </si>
  <si>
    <r>
      <rPr>
        <sz val="12"/>
        <color indexed="8"/>
        <rFont val="Calibri"/>
        <family val="2"/>
      </rPr>
      <t>Haute-Normandie</t>
    </r>
  </si>
  <si>
    <r>
      <rPr>
        <sz val="12"/>
        <color indexed="8"/>
        <rFont val="Calibri"/>
        <family val="2"/>
      </rPr>
      <t>Ile-de-France</t>
    </r>
  </si>
  <si>
    <r>
      <rPr>
        <sz val="12"/>
        <color indexed="8"/>
        <rFont val="Calibri"/>
        <family val="2"/>
      </rPr>
      <t>Languedoc-Roussillon</t>
    </r>
  </si>
  <si>
    <r>
      <rPr>
        <sz val="12"/>
        <color indexed="8"/>
        <rFont val="Calibri"/>
        <family val="2"/>
      </rPr>
      <t>Limousin</t>
    </r>
  </si>
  <si>
    <r>
      <rPr>
        <sz val="12"/>
        <color indexed="8"/>
        <rFont val="Calibri"/>
        <family val="2"/>
      </rPr>
      <t>Lorraine</t>
    </r>
  </si>
  <si>
    <r>
      <rPr>
        <sz val="12"/>
        <color indexed="8"/>
        <rFont val="Calibri"/>
        <family val="2"/>
      </rPr>
      <t>Midi-Pyrénées</t>
    </r>
  </si>
  <si>
    <r>
      <rPr>
        <sz val="12"/>
        <color indexed="8"/>
        <rFont val="Calibri"/>
        <family val="2"/>
      </rPr>
      <t>Nord-Pas-de-Calais</t>
    </r>
  </si>
  <si>
    <r>
      <rPr>
        <sz val="12"/>
        <color indexed="8"/>
        <rFont val="Calibri"/>
        <family val="2"/>
      </rPr>
      <t>Pays de la Loire</t>
    </r>
  </si>
  <si>
    <r>
      <rPr>
        <sz val="12"/>
        <color indexed="8"/>
        <rFont val="Calibri"/>
        <family val="2"/>
      </rPr>
      <t>Picardie</t>
    </r>
  </si>
  <si>
    <r>
      <rPr>
        <sz val="12"/>
        <color indexed="8"/>
        <rFont val="Calibri"/>
        <family val="2"/>
      </rPr>
      <t>Poitou-Charentes</t>
    </r>
  </si>
  <si>
    <r>
      <rPr>
        <sz val="12"/>
        <color indexed="8"/>
        <rFont val="Calibri"/>
        <family val="2"/>
      </rPr>
      <t>Provence-Alpes-Côte d'Azur</t>
    </r>
  </si>
  <si>
    <r>
      <rPr>
        <sz val="12"/>
        <color indexed="8"/>
        <rFont val="Calibri"/>
        <family val="2"/>
      </rPr>
      <t>Rhône-Alpes</t>
    </r>
  </si>
  <si>
    <r>
      <rPr>
        <sz val="12"/>
        <color indexed="8"/>
        <rFont val="Calibri"/>
        <family val="2"/>
      </rPr>
      <t>Dom-Tom</t>
    </r>
  </si>
  <si>
    <t>5.2</t>
  </si>
  <si>
    <t>5.3</t>
  </si>
  <si>
    <t>5.4</t>
  </si>
  <si>
    <t>Geographical distribution and type of Claim</t>
  </si>
  <si>
    <t>Other direct public exposures</t>
  </si>
  <si>
    <t>Other indirect public exposures</t>
  </si>
  <si>
    <t>EUROPE</t>
  </si>
  <si>
    <t>…………………</t>
  </si>
  <si>
    <t>Geographical distribution and nature of the underlying operation</t>
  </si>
  <si>
    <t>Loans</t>
  </si>
  <si>
    <t>Securities</t>
  </si>
  <si>
    <t>ABS</t>
  </si>
  <si>
    <t>5.9</t>
  </si>
  <si>
    <t>ABS 3</t>
  </si>
  <si>
    <t>% liquidity support / covered bonds</t>
  </si>
  <si>
    <t>RMBS 3</t>
  </si>
  <si>
    <t>Main country (assets)</t>
  </si>
  <si>
    <t>The nominal value of liquid assets shall be reported.</t>
  </si>
  <si>
    <t xml:space="preserve">Issuers shall disclose the highest minimum OC requirement. </t>
  </si>
  <si>
    <t>Rating Watch</t>
  </si>
  <si>
    <t>Rating watch</t>
  </si>
  <si>
    <t>Covered bond issuer rating (senior unsecured)</t>
  </si>
  <si>
    <t/>
  </si>
  <si>
    <t>minimum (%)</t>
  </si>
  <si>
    <t>current (%)</t>
  </si>
  <si>
    <t>other</t>
  </si>
  <si>
    <t>Contractual (ACT)</t>
  </si>
  <si>
    <t>Subordinated debt</t>
  </si>
  <si>
    <t>WAL (weighted average life) of cover pool and covered bonds</t>
  </si>
  <si>
    <t>explanations (CPR rate used etc)</t>
  </si>
  <si>
    <t>0 - 1 Y (years)</t>
  </si>
  <si>
    <t>strategy, limits, counterparties etc (if applicable)</t>
  </si>
  <si>
    <t>comments</t>
  </si>
  <si>
    <t>Substitution assets</t>
  </si>
  <si>
    <t>3-6 months</t>
  </si>
  <si>
    <t>6+ (Defaulted)</t>
  </si>
  <si>
    <t>guaranteed loans.  List can be extended by individual issuers where applicable</t>
  </si>
  <si>
    <t>Regional breakdown of assets (excluding external MBS)</t>
  </si>
  <si>
    <t>other (if applicable)</t>
  </si>
  <si>
    <t>total guarantees</t>
  </si>
  <si>
    <t>guaranteed</t>
  </si>
  <si>
    <t>Seasoning (excluding external MBS)</t>
  </si>
  <si>
    <t>Floating (1y or less)</t>
  </si>
  <si>
    <t>Mixed (1y+)</t>
  </si>
  <si>
    <t>Retired / Pensioner</t>
  </si>
  <si>
    <t>External RMBS DETAILS</t>
  </si>
  <si>
    <t>Outstanding balance</t>
  </si>
  <si>
    <t>Internal RMBS DETAILS</t>
  </si>
  <si>
    <t>% of outstanding public sector assets</t>
  </si>
  <si>
    <t>Defaulted (6+)</t>
  </si>
  <si>
    <t>other countries Europe….</t>
  </si>
  <si>
    <t>other countries Asia….</t>
  </si>
  <si>
    <t>other continents………</t>
  </si>
  <si>
    <t>other countries</t>
  </si>
  <si>
    <t>Asia</t>
  </si>
  <si>
    <t>other continents</t>
  </si>
  <si>
    <t>Regional exposures</t>
  </si>
  <si>
    <t>Internal ABS DETAILS</t>
  </si>
  <si>
    <t>External ABS DETAILS</t>
  </si>
  <si>
    <t>Denominated in GBP</t>
  </si>
  <si>
    <t xml:space="preserve">Provide a breakdown by guarantee regime in the case of state guarantees </t>
  </si>
  <si>
    <t>FRENCH NATIONAL COVERED BOND LABEL REPORTING TEMPLATE</t>
  </si>
  <si>
    <t>percentages (%) with 2 decimals</t>
  </si>
  <si>
    <t xml:space="preserve"> unless detailed otherwise</t>
  </si>
  <si>
    <t>all amounts in EUR millions (without decimals)</t>
  </si>
  <si>
    <t>time periods in months (with 1 decimal)</t>
  </si>
  <si>
    <t>(dd/mm/yyyy)</t>
  </si>
  <si>
    <t>3 - 4 Y</t>
  </si>
  <si>
    <t>YTD</t>
  </si>
  <si>
    <t>"Of which eligible to central bank repo-operations" :</t>
  </si>
  <si>
    <t xml:space="preserve">If the eligible assets are transferred into the cover pool using guaranteed loans (i.e. collateral directive </t>
  </si>
  <si>
    <t>The eligibility criteria to central bank repo-operations include the exceptional measures accepted by the ECB in February 2012</t>
  </si>
  <si>
    <t>and presently in use with the Banque de France</t>
  </si>
  <si>
    <t xml:space="preserve"> Core tier 1 ratio (%) (group parent company)</t>
  </si>
  <si>
    <t>CB ISSUER (SFH/SCF)</t>
  </si>
  <si>
    <t>of which eligible to</t>
  </si>
  <si>
    <t>central bank repo-operations</t>
  </si>
  <si>
    <t>1st lien mortgage with state guaranty (FGAS)</t>
  </si>
  <si>
    <t>Real estate company</t>
  </si>
  <si>
    <t>no data</t>
  </si>
  <si>
    <t>Covered bonds: outstanding bonds and issuance</t>
  </si>
  <si>
    <t>amounts provided after taking into account FX-swaps</t>
  </si>
  <si>
    <t>2.6</t>
  </si>
  <si>
    <t>Information required under article 129(7) CRR </t>
  </si>
  <si>
    <t>Type of cover assets : section 2.2</t>
  </si>
  <si>
    <t xml:space="preserve">Loan size : section 4.12 (residential) and 5.8 (public sector)  </t>
  </si>
  <si>
    <t xml:space="preserve">Interest rate and currency risks </t>
  </si>
  <si>
    <t xml:space="preserve">hedging policy : section 3.4 </t>
  </si>
  <si>
    <t>assets interest rate and currency : section 4.10 (residential), 5.5 and 5.6 (public sector)</t>
  </si>
  <si>
    <t>2.7</t>
  </si>
  <si>
    <t xml:space="preserve">Y/ N </t>
  </si>
  <si>
    <t>&gt;3 months</t>
  </si>
  <si>
    <t xml:space="preserve">Number of loans </t>
  </si>
  <si>
    <t xml:space="preserve">Outstanding </t>
  </si>
  <si>
    <t>% of total cover pool (outstanding)</t>
  </si>
  <si>
    <t>0-200k€</t>
  </si>
  <si>
    <t>200-400k€</t>
  </si>
  <si>
    <t>400-600k€</t>
  </si>
  <si>
    <t>600-800k€</t>
  </si>
  <si>
    <t>800-1M€</t>
  </si>
  <si>
    <t>&gt;1M€</t>
  </si>
  <si>
    <t xml:space="preserve">TOTAL </t>
  </si>
  <si>
    <t xml:space="preserve">&gt;3 months </t>
  </si>
  <si>
    <t>0-500k€</t>
  </si>
  <si>
    <t>500-1M€</t>
  </si>
  <si>
    <t>1M-5M€</t>
  </si>
  <si>
    <t>5M-10M€</t>
  </si>
  <si>
    <t>10M-50M€</t>
  </si>
  <si>
    <t>50M-100M€</t>
  </si>
  <si>
    <t>&gt;100M€</t>
  </si>
  <si>
    <t>Compliance with the article  129 CRR in full</t>
  </si>
  <si>
    <t>CB interest rate and currency : section 6.1 and 6.2 (Covered bonds tab/worksheet)</t>
  </si>
  <si>
    <t>Loan size</t>
  </si>
  <si>
    <r>
      <t xml:space="preserve">Granularity, large exposures and </t>
    </r>
    <r>
      <rPr>
        <b/>
        <u/>
        <sz val="10"/>
        <color rgb="FFFF0000"/>
        <rFont val="Arial"/>
        <family val="2"/>
      </rPr>
      <t>loan size</t>
    </r>
  </si>
  <si>
    <t>AXA Bank Europe SCF</t>
  </si>
  <si>
    <t>AXA SA</t>
  </si>
  <si>
    <t>AXA Bank Europe SA/NV</t>
  </si>
  <si>
    <t>NR</t>
  </si>
  <si>
    <t>A2</t>
  </si>
  <si>
    <t>N/A</t>
  </si>
  <si>
    <t>Stable</t>
  </si>
  <si>
    <t>A</t>
  </si>
  <si>
    <t>Y</t>
  </si>
  <si>
    <t>"= (Cover Assets - Privileged Liabilities) / Privileged Liabilities</t>
  </si>
  <si>
    <t>AAA</t>
  </si>
  <si>
    <t>Aaa</t>
  </si>
  <si>
    <t>(WAL is expressed in months)</t>
  </si>
  <si>
    <t>Soft Bullet</t>
  </si>
  <si>
    <t>Based on the 1st Optional Redemption Call Date</t>
  </si>
  <si>
    <t>Based on the Expected Legal Final Maturity Date</t>
  </si>
  <si>
    <t>Based on 0% CPR</t>
  </si>
  <si>
    <t>Based on the Soft Bullet Extended Maturity Date</t>
  </si>
  <si>
    <t>Interest rate risk fully mitigated using interest rate swaps compliant with rating agencies' criteria (Moody's/Fitch)</t>
  </si>
  <si>
    <t>https://www.axabank.be/nl/over-axa-bank/investor-relations-financial-information/covered-bonds</t>
  </si>
  <si>
    <t>Belgium</t>
  </si>
  <si>
    <t>Provinces</t>
  </si>
  <si>
    <t>Antwerpen</t>
  </si>
  <si>
    <t>Brabant Wallon</t>
  </si>
  <si>
    <t>Bruxelles</t>
  </si>
  <si>
    <t>Hainaut</t>
  </si>
  <si>
    <t>Liège</t>
  </si>
  <si>
    <t>Limburg</t>
  </si>
  <si>
    <t>Luxembourg</t>
  </si>
  <si>
    <t>Namur</t>
  </si>
  <si>
    <t>Oost-Vlaanderen</t>
  </si>
  <si>
    <t>Vlamns Brabant</t>
  </si>
  <si>
    <t>West-Vlaanderen</t>
  </si>
  <si>
    <t>Belgian Mandate</t>
  </si>
  <si>
    <t>NA</t>
  </si>
  <si>
    <t>Royal Street (RS) - 2</t>
  </si>
  <si>
    <t>BE0002400720</t>
  </si>
  <si>
    <t>AXA Bank Europe</t>
  </si>
  <si>
    <t>Royal Street (RS) - 3</t>
  </si>
  <si>
    <t>BE0002409812</t>
  </si>
  <si>
    <t>etc.</t>
  </si>
  <si>
    <t>Granularity, large exposures and loan size (excluding external MBS)</t>
  </si>
  <si>
    <t>https://www.coveredbondlabel.com/issuer/8/</t>
  </si>
  <si>
    <r>
      <t>(i)</t>
    </r>
    <r>
      <rPr>
        <sz val="7"/>
        <rFont val="Times New Roman"/>
        <family val="1"/>
      </rPr>
      <t xml:space="preserve">                  </t>
    </r>
    <r>
      <rPr>
        <sz val="11"/>
        <rFont val="Calibri"/>
        <family val="2"/>
      </rPr>
      <t xml:space="preserve">Value of the cover pool and outstanding covered bonds : </t>
    </r>
    <r>
      <rPr>
        <i/>
        <sz val="11"/>
        <rFont val="Calibri"/>
        <family val="2"/>
      </rPr>
      <t>please refer to section 2.2</t>
    </r>
  </si>
  <si>
    <r>
      <t>(ii)</t>
    </r>
    <r>
      <rPr>
        <sz val="7"/>
        <rFont val="Times New Roman"/>
        <family val="1"/>
      </rPr>
      <t xml:space="preserve">              </t>
    </r>
    <r>
      <rPr>
        <sz val="11"/>
        <rFont val="Calibri"/>
        <family val="2"/>
      </rPr>
      <t xml:space="preserve">Geographical distribution : </t>
    </r>
    <r>
      <rPr>
        <i/>
        <sz val="11"/>
        <rFont val="Calibri"/>
        <family val="2"/>
      </rPr>
      <t>please refer to section 4.3 (residential), 5.2 , 5.3 and 5.4 (public sector)</t>
    </r>
  </si>
  <si>
    <r>
      <t>(iii)</t>
    </r>
    <r>
      <rPr>
        <sz val="7"/>
        <rFont val="Times New Roman"/>
        <family val="1"/>
      </rPr>
      <t>            </t>
    </r>
    <r>
      <rPr>
        <sz val="11"/>
        <rFont val="Calibri"/>
        <family val="2"/>
      </rPr>
      <t>Maturity structure of cover assets and covered bonds :</t>
    </r>
    <r>
      <rPr>
        <i/>
        <sz val="11"/>
        <rFont val="Calibri"/>
        <family val="2"/>
      </rPr>
      <t xml:space="preserve"> please refer to  section 3.1, 3.2 and 3.3 </t>
    </r>
  </si>
  <si>
    <r>
      <t>(iv)</t>
    </r>
    <r>
      <rPr>
        <sz val="7"/>
        <rFont val="Times New Roman"/>
        <family val="1"/>
      </rPr>
      <t>               </t>
    </r>
    <r>
      <rPr>
        <sz val="11"/>
        <rFont val="Calibri"/>
        <family val="2"/>
      </rPr>
      <t xml:space="preserve">Percentage of loans more than ninety days past due : </t>
    </r>
    <r>
      <rPr>
        <i/>
        <sz val="11"/>
        <rFont val="Calibri"/>
        <family val="2"/>
      </rPr>
      <t xml:space="preserve">please refer to section 4.1 (residential) and 5.1 (public sector) </t>
    </r>
  </si>
  <si>
    <t>https://www.axabank.be/fr/a-propos-axa-banque/investor-relations-and-financial-information</t>
  </si>
  <si>
    <t>Positive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</si>
</sst>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%"/>
    <numFmt numFmtId="165" formatCode="0.0"/>
    <numFmt numFmtId="166" formatCode="#,##0.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0000FF"/>
      <name val="Arial"/>
      <family val="2"/>
    </font>
    <font>
      <sz val="11"/>
      <name val="Calibri"/>
      <family val="2"/>
    </font>
    <font>
      <sz val="11"/>
      <color rgb="FF0000FF"/>
      <name val="Calibri"/>
      <family val="2"/>
    </font>
    <font>
      <sz val="7"/>
      <name val="Times New Roman"/>
      <family val="1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6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</cellStyleXfs>
  <cellXfs count="546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0" fillId="0" borderId="1" xfId="0" applyBorder="1"/>
    <xf numFmtId="0" fontId="0" fillId="0" borderId="0" xfId="0" applyBorder="1"/>
    <xf numFmtId="0" fontId="6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9" fillId="0" borderId="0" xfId="0" applyFont="1"/>
    <xf numFmtId="0" fontId="0" fillId="0" borderId="8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Fill="1" applyBorder="1"/>
    <xf numFmtId="0" fontId="10" fillId="0" borderId="0" xfId="0" applyFont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2" fillId="0" borderId="25" xfId="1" applyBorder="1" applyAlignment="1" applyProtection="1"/>
    <xf numFmtId="0" fontId="0" fillId="0" borderId="26" xfId="0" applyBorder="1"/>
    <xf numFmtId="0" fontId="2" fillId="0" borderId="0" xfId="0" applyFont="1" applyBorder="1" applyAlignment="1">
      <alignment horizontal="center" wrapText="1"/>
    </xf>
    <xf numFmtId="0" fontId="0" fillId="0" borderId="25" xfId="0" applyBorder="1"/>
    <xf numFmtId="0" fontId="0" fillId="0" borderId="28" xfId="0" applyBorder="1"/>
    <xf numFmtId="0" fontId="0" fillId="2" borderId="0" xfId="0" applyFill="1" applyAlignment="1">
      <alignment horizontal="right"/>
    </xf>
    <xf numFmtId="0" fontId="8" fillId="2" borderId="0" xfId="0" applyFont="1" applyFill="1"/>
    <xf numFmtId="0" fontId="0" fillId="2" borderId="0" xfId="0" applyFill="1"/>
    <xf numFmtId="0" fontId="13" fillId="0" borderId="11" xfId="0" applyFont="1" applyFill="1" applyBorder="1"/>
    <xf numFmtId="0" fontId="13" fillId="0" borderId="17" xfId="0" applyFont="1" applyFill="1" applyBorder="1"/>
    <xf numFmtId="0" fontId="13" fillId="0" borderId="0" xfId="0" applyFont="1" applyFill="1"/>
    <xf numFmtId="0" fontId="13" fillId="0" borderId="31" xfId="0" applyFont="1" applyFill="1" applyBorder="1"/>
    <xf numFmtId="0" fontId="13" fillId="0" borderId="0" xfId="0" applyFont="1" applyFill="1" applyBorder="1"/>
    <xf numFmtId="0" fontId="0" fillId="0" borderId="0" xfId="0" applyFill="1"/>
    <xf numFmtId="0" fontId="15" fillId="0" borderId="2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6" xfId="0" applyFont="1" applyFill="1" applyBorder="1"/>
    <xf numFmtId="0" fontId="0" fillId="0" borderId="31" xfId="0" applyFill="1" applyBorder="1" applyAlignment="1">
      <alignment horizontal="center"/>
    </xf>
    <xf numFmtId="0" fontId="15" fillId="0" borderId="32" xfId="0" applyFont="1" applyBorder="1"/>
    <xf numFmtId="0" fontId="15" fillId="0" borderId="7" xfId="0" applyFont="1" applyBorder="1"/>
    <xf numFmtId="0" fontId="15" fillId="0" borderId="7" xfId="0" applyFont="1" applyBorder="1" applyAlignment="1">
      <alignment horizontal="center"/>
    </xf>
    <xf numFmtId="0" fontId="15" fillId="0" borderId="33" xfId="0" applyFont="1" applyBorder="1"/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9" fillId="0" borderId="0" xfId="0" applyFont="1" applyFill="1"/>
    <xf numFmtId="0" fontId="7" fillId="0" borderId="0" xfId="0" applyFont="1" applyFill="1"/>
    <xf numFmtId="0" fontId="14" fillId="0" borderId="0" xfId="0" applyFont="1" applyFill="1" applyBorder="1"/>
    <xf numFmtId="0" fontId="13" fillId="0" borderId="16" xfId="0" applyFont="1" applyFill="1" applyBorder="1" applyAlignment="1">
      <alignment horizontal="center"/>
    </xf>
    <xf numFmtId="0" fontId="5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1" applyFill="1" applyBorder="1" applyAlignment="1" applyProtection="1"/>
    <xf numFmtId="0" fontId="5" fillId="0" borderId="17" xfId="0" applyFont="1" applyBorder="1"/>
    <xf numFmtId="0" fontId="8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Border="1"/>
    <xf numFmtId="0" fontId="15" fillId="0" borderId="4" xfId="0" applyFont="1" applyBorder="1"/>
    <xf numFmtId="0" fontId="2" fillId="0" borderId="0" xfId="0" applyFont="1"/>
    <xf numFmtId="0" fontId="0" fillId="0" borderId="42" xfId="0" applyBorder="1" applyAlignment="1">
      <alignment horizontal="center"/>
    </xf>
    <xf numFmtId="0" fontId="2" fillId="0" borderId="0" xfId="0" applyFont="1" applyFill="1" applyBorder="1"/>
    <xf numFmtId="0" fontId="2" fillId="0" borderId="17" xfId="0" applyFont="1" applyFill="1" applyBorder="1"/>
    <xf numFmtId="0" fontId="2" fillId="0" borderId="23" xfId="0" applyFont="1" applyFill="1" applyBorder="1"/>
    <xf numFmtId="0" fontId="2" fillId="0" borderId="26" xfId="0" applyFont="1" applyFill="1" applyBorder="1"/>
    <xf numFmtId="0" fontId="0" fillId="0" borderId="43" xfId="0" applyBorder="1"/>
    <xf numFmtId="0" fontId="15" fillId="0" borderId="44" xfId="0" applyFont="1" applyBorder="1"/>
    <xf numFmtId="0" fontId="15" fillId="0" borderId="33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5" fillId="0" borderId="47" xfId="0" applyFont="1" applyBorder="1"/>
    <xf numFmtId="0" fontId="15" fillId="0" borderId="2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6" xfId="1" applyFill="1" applyBorder="1" applyAlignment="1" applyProtection="1"/>
    <xf numFmtId="0" fontId="15" fillId="0" borderId="1" xfId="0" applyFont="1" applyBorder="1"/>
    <xf numFmtId="0" fontId="0" fillId="0" borderId="31" xfId="0" applyFill="1" applyBorder="1"/>
    <xf numFmtId="0" fontId="2" fillId="3" borderId="48" xfId="0" applyFont="1" applyFill="1" applyBorder="1"/>
    <xf numFmtId="0" fontId="2" fillId="3" borderId="31" xfId="0" applyFont="1" applyFill="1" applyBorder="1"/>
    <xf numFmtId="0" fontId="2" fillId="3" borderId="49" xfId="0" applyFont="1" applyFill="1" applyBorder="1"/>
    <xf numFmtId="0" fontId="2" fillId="3" borderId="8" xfId="0" applyFont="1" applyFill="1" applyBorder="1"/>
    <xf numFmtId="0" fontId="2" fillId="3" borderId="15" xfId="0" applyFont="1" applyFill="1" applyBorder="1"/>
    <xf numFmtId="0" fontId="2" fillId="3" borderId="11" xfId="0" applyFont="1" applyFill="1" applyBorder="1"/>
    <xf numFmtId="0" fontId="2" fillId="3" borderId="50" xfId="0" applyFont="1" applyFill="1" applyBorder="1"/>
    <xf numFmtId="0" fontId="2" fillId="3" borderId="3" xfId="0" applyFont="1" applyFill="1" applyBorder="1"/>
    <xf numFmtId="0" fontId="2" fillId="3" borderId="0" xfId="0" applyFont="1" applyFill="1" applyBorder="1"/>
    <xf numFmtId="0" fontId="2" fillId="3" borderId="9" xfId="0" applyFont="1" applyFill="1" applyBorder="1"/>
    <xf numFmtId="0" fontId="2" fillId="3" borderId="2" xfId="0" applyFont="1" applyFill="1" applyBorder="1"/>
    <xf numFmtId="0" fontId="2" fillId="3" borderId="31" xfId="0" applyFont="1" applyFill="1" applyBorder="1" applyAlignment="1">
      <alignment horizontal="right"/>
    </xf>
    <xf numFmtId="0" fontId="2" fillId="3" borderId="51" xfId="0" applyFont="1" applyFill="1" applyBorder="1" applyAlignment="1">
      <alignment horizontal="right"/>
    </xf>
    <xf numFmtId="0" fontId="2" fillId="3" borderId="52" xfId="0" applyFont="1" applyFill="1" applyBorder="1"/>
    <xf numFmtId="0" fontId="2" fillId="3" borderId="6" xfId="0" applyFont="1" applyFill="1" applyBorder="1"/>
    <xf numFmtId="0" fontId="2" fillId="3" borderId="53" xfId="0" applyFont="1" applyFill="1" applyBorder="1"/>
    <xf numFmtId="0" fontId="2" fillId="3" borderId="5" xfId="0" applyFont="1" applyFill="1" applyBorder="1"/>
    <xf numFmtId="0" fontId="19" fillId="3" borderId="47" xfId="0" applyFont="1" applyFill="1" applyBorder="1"/>
    <xf numFmtId="0" fontId="19" fillId="3" borderId="16" xfId="0" applyFont="1" applyFill="1" applyBorder="1"/>
    <xf numFmtId="0" fontId="19" fillId="3" borderId="54" xfId="0" applyFont="1" applyFill="1" applyBorder="1"/>
    <xf numFmtId="0" fontId="19" fillId="3" borderId="48" xfId="0" applyFont="1" applyFill="1" applyBorder="1"/>
    <xf numFmtId="0" fontId="19" fillId="3" borderId="55" xfId="0" applyFont="1" applyFill="1" applyBorder="1"/>
    <xf numFmtId="0" fontId="19" fillId="3" borderId="3" xfId="0" applyFont="1" applyFill="1" applyBorder="1"/>
    <xf numFmtId="0" fontId="18" fillId="3" borderId="16" xfId="0" applyFont="1" applyFill="1" applyBorder="1"/>
    <xf numFmtId="0" fontId="2" fillId="3" borderId="56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57" xfId="0" applyFont="1" applyFill="1" applyBorder="1"/>
    <xf numFmtId="0" fontId="2" fillId="3" borderId="58" xfId="0" applyFont="1" applyFill="1" applyBorder="1"/>
    <xf numFmtId="0" fontId="2" fillId="3" borderId="51" xfId="0" applyFont="1" applyFill="1" applyBorder="1"/>
    <xf numFmtId="0" fontId="2" fillId="3" borderId="59" xfId="0" applyFont="1" applyFill="1" applyBorder="1" applyAlignment="1">
      <alignment horizontal="center"/>
    </xf>
    <xf numFmtId="0" fontId="2" fillId="3" borderId="29" xfId="0" applyFont="1" applyFill="1" applyBorder="1"/>
    <xf numFmtId="0" fontId="2" fillId="3" borderId="22" xfId="0" applyFont="1" applyFill="1" applyBorder="1"/>
    <xf numFmtId="0" fontId="19" fillId="3" borderId="7" xfId="0" applyFont="1" applyFill="1" applyBorder="1"/>
    <xf numFmtId="0" fontId="19" fillId="3" borderId="44" xfId="0" applyFont="1" applyFill="1" applyBorder="1"/>
    <xf numFmtId="0" fontId="4" fillId="3" borderId="47" xfId="0" applyFont="1" applyFill="1" applyBorder="1"/>
    <xf numFmtId="0" fontId="5" fillId="3" borderId="16" xfId="0" applyFont="1" applyFill="1" applyBorder="1"/>
    <xf numFmtId="0" fontId="5" fillId="3" borderId="49" xfId="0" applyFont="1" applyFill="1" applyBorder="1"/>
    <xf numFmtId="0" fontId="5" fillId="3" borderId="8" xfId="0" applyFont="1" applyFill="1" applyBorder="1"/>
    <xf numFmtId="0" fontId="5" fillId="3" borderId="52" xfId="0" applyFont="1" applyFill="1" applyBorder="1"/>
    <xf numFmtId="0" fontId="5" fillId="3" borderId="6" xfId="0" applyFont="1" applyFill="1" applyBorder="1"/>
    <xf numFmtId="0" fontId="5" fillId="3" borderId="47" xfId="0" applyFont="1" applyFill="1" applyBorder="1"/>
    <xf numFmtId="0" fontId="5" fillId="3" borderId="60" xfId="0" applyFont="1" applyFill="1" applyBorder="1"/>
    <xf numFmtId="0" fontId="5" fillId="3" borderId="40" xfId="0" applyFont="1" applyFill="1" applyBorder="1"/>
    <xf numFmtId="0" fontId="5" fillId="3" borderId="61" xfId="0" applyFont="1" applyFill="1" applyBorder="1"/>
    <xf numFmtId="0" fontId="5" fillId="3" borderId="62" xfId="0" applyFont="1" applyFill="1" applyBorder="1"/>
    <xf numFmtId="0" fontId="20" fillId="3" borderId="23" xfId="0" applyFont="1" applyFill="1" applyBorder="1" applyAlignment="1">
      <alignment horizontal="center"/>
    </xf>
    <xf numFmtId="0" fontId="21" fillId="3" borderId="3" xfId="0" applyFont="1" applyFill="1" applyBorder="1"/>
    <xf numFmtId="0" fontId="21" fillId="3" borderId="0" xfId="0" applyFont="1" applyFill="1" applyBorder="1"/>
    <xf numFmtId="0" fontId="21" fillId="3" borderId="49" xfId="0" applyFont="1" applyFill="1" applyBorder="1"/>
    <xf numFmtId="0" fontId="21" fillId="3" borderId="8" xfId="0" applyFont="1" applyFill="1" applyBorder="1"/>
    <xf numFmtId="0" fontId="21" fillId="3" borderId="47" xfId="0" applyFont="1" applyFill="1" applyBorder="1"/>
    <xf numFmtId="0" fontId="21" fillId="3" borderId="15" xfId="0" applyFont="1" applyFill="1" applyBorder="1"/>
    <xf numFmtId="0" fontId="2" fillId="3" borderId="47" xfId="0" applyFont="1" applyFill="1" applyBorder="1"/>
    <xf numFmtId="0" fontId="2" fillId="3" borderId="47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8" fillId="3" borderId="15" xfId="0" applyFont="1" applyFill="1" applyBorder="1"/>
    <xf numFmtId="0" fontId="19" fillId="3" borderId="47" xfId="0" applyFont="1" applyFill="1" applyBorder="1" applyAlignment="1">
      <alignment horizontal="center"/>
    </xf>
    <xf numFmtId="0" fontId="19" fillId="3" borderId="30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/>
    </xf>
    <xf numFmtId="0" fontId="7" fillId="3" borderId="47" xfId="0" applyFont="1" applyFill="1" applyBorder="1"/>
    <xf numFmtId="0" fontId="5" fillId="3" borderId="23" xfId="0" applyFont="1" applyFill="1" applyBorder="1"/>
    <xf numFmtId="0" fontId="5" fillId="3" borderId="63" xfId="0" applyFont="1" applyFill="1" applyBorder="1"/>
    <xf numFmtId="0" fontId="5" fillId="3" borderId="12" xfId="0" applyFont="1" applyFill="1" applyBorder="1"/>
    <xf numFmtId="0" fontId="2" fillId="3" borderId="64" xfId="0" applyFont="1" applyFill="1" applyBorder="1"/>
    <xf numFmtId="0" fontId="2" fillId="3" borderId="12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65" xfId="0" applyFont="1" applyFill="1" applyBorder="1" applyAlignment="1">
      <alignment horizontal="center"/>
    </xf>
    <xf numFmtId="0" fontId="2" fillId="3" borderId="61" xfId="0" applyFont="1" applyFill="1" applyBorder="1"/>
    <xf numFmtId="0" fontId="2" fillId="3" borderId="66" xfId="0" applyFont="1" applyFill="1" applyBorder="1"/>
    <xf numFmtId="0" fontId="2" fillId="3" borderId="24" xfId="0" applyFont="1" applyFill="1" applyBorder="1" applyAlignment="1">
      <alignment horizontal="center"/>
    </xf>
    <xf numFmtId="0" fontId="2" fillId="3" borderId="63" xfId="0" applyFont="1" applyFill="1" applyBorder="1"/>
    <xf numFmtId="0" fontId="2" fillId="3" borderId="10" xfId="0" applyFont="1" applyFill="1" applyBorder="1"/>
    <xf numFmtId="0" fontId="2" fillId="3" borderId="65" xfId="0" applyFont="1" applyFill="1" applyBorder="1" applyAlignment="1">
      <alignment horizontal="center" wrapText="1"/>
    </xf>
    <xf numFmtId="0" fontId="2" fillId="3" borderId="56" xfId="0" applyFont="1" applyFill="1" applyBorder="1"/>
    <xf numFmtId="0" fontId="2" fillId="3" borderId="59" xfId="0" applyFont="1" applyFill="1" applyBorder="1"/>
    <xf numFmtId="0" fontId="2" fillId="3" borderId="67" xfId="0" applyFont="1" applyFill="1" applyBorder="1" applyAlignment="1">
      <alignment horizontal="right"/>
    </xf>
    <xf numFmtId="0" fontId="4" fillId="3" borderId="47" xfId="0" applyFont="1" applyFill="1" applyBorder="1" applyAlignment="1">
      <alignment wrapText="1"/>
    </xf>
    <xf numFmtId="0" fontId="4" fillId="3" borderId="24" xfId="0" applyFont="1" applyFill="1" applyBorder="1" applyAlignment="1">
      <alignment horizontal="center"/>
    </xf>
    <xf numFmtId="0" fontId="5" fillId="3" borderId="53" xfId="0" applyFont="1" applyFill="1" applyBorder="1" applyAlignment="1"/>
    <xf numFmtId="0" fontId="5" fillId="3" borderId="5" xfId="0" applyFont="1" applyFill="1" applyBorder="1"/>
    <xf numFmtId="0" fontId="5" fillId="3" borderId="49" xfId="0" applyFont="1" applyFill="1" applyBorder="1" applyAlignment="1"/>
    <xf numFmtId="0" fontId="2" fillId="3" borderId="54" xfId="0" applyFont="1" applyFill="1" applyBorder="1"/>
    <xf numFmtId="0" fontId="2" fillId="3" borderId="63" xfId="0" applyFont="1" applyFill="1" applyBorder="1" applyAlignment="1">
      <alignment horizontal="center"/>
    </xf>
    <xf numFmtId="0" fontId="2" fillId="3" borderId="68" xfId="0" applyFont="1" applyFill="1" applyBorder="1"/>
    <xf numFmtId="0" fontId="2" fillId="3" borderId="53" xfId="0" applyFont="1" applyFill="1" applyBorder="1" applyAlignment="1">
      <alignment horizontal="left"/>
    </xf>
    <xf numFmtId="0" fontId="2" fillId="3" borderId="19" xfId="0" applyFont="1" applyFill="1" applyBorder="1"/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47" xfId="0" applyFont="1" applyFill="1" applyBorder="1" applyAlignment="1">
      <alignment horizontal="left"/>
    </xf>
    <xf numFmtId="0" fontId="2" fillId="3" borderId="16" xfId="0" applyFont="1" applyFill="1" applyBorder="1"/>
    <xf numFmtId="0" fontId="18" fillId="3" borderId="23" xfId="0" applyFont="1" applyFill="1" applyBorder="1" applyAlignment="1">
      <alignment horizontal="right"/>
    </xf>
    <xf numFmtId="0" fontId="19" fillId="3" borderId="67" xfId="0" applyFont="1" applyFill="1" applyBorder="1" applyAlignment="1">
      <alignment horizontal="left"/>
    </xf>
    <xf numFmtId="0" fontId="19" fillId="3" borderId="70" xfId="0" applyFont="1" applyFill="1" applyBorder="1" applyAlignment="1">
      <alignment horizontal="left"/>
    </xf>
    <xf numFmtId="0" fontId="19" fillId="3" borderId="47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9" xfId="0" quotePrefix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70" xfId="0" applyFont="1" applyFill="1" applyBorder="1"/>
    <xf numFmtId="0" fontId="2" fillId="3" borderId="67" xfId="0" applyFont="1" applyFill="1" applyBorder="1"/>
    <xf numFmtId="0" fontId="2" fillId="3" borderId="3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0" xfId="0" applyFont="1" applyFill="1" applyBorder="1"/>
    <xf numFmtId="0" fontId="2" fillId="3" borderId="40" xfId="0" applyFont="1" applyFill="1" applyBorder="1"/>
    <xf numFmtId="0" fontId="5" fillId="3" borderId="15" xfId="0" applyFont="1" applyFill="1" applyBorder="1"/>
    <xf numFmtId="0" fontId="6" fillId="3" borderId="8" xfId="0" applyFont="1" applyFill="1" applyBorder="1"/>
    <xf numFmtId="0" fontId="6" fillId="0" borderId="26" xfId="0" applyFont="1" applyBorder="1"/>
    <xf numFmtId="0" fontId="0" fillId="0" borderId="31" xfId="0" applyBorder="1"/>
    <xf numFmtId="0" fontId="2" fillId="0" borderId="0" xfId="0" applyFont="1" applyFill="1"/>
    <xf numFmtId="0" fontId="2" fillId="0" borderId="11" xfId="0" applyFont="1" applyFill="1" applyBorder="1"/>
    <xf numFmtId="0" fontId="19" fillId="3" borderId="58" xfId="0" applyFont="1" applyFill="1" applyBorder="1"/>
    <xf numFmtId="0" fontId="5" fillId="3" borderId="54" xfId="0" applyFont="1" applyFill="1" applyBorder="1"/>
    <xf numFmtId="0" fontId="5" fillId="3" borderId="58" xfId="0" applyFont="1" applyFill="1" applyBorder="1"/>
    <xf numFmtId="0" fontId="5" fillId="3" borderId="71" xfId="0" applyFont="1" applyFill="1" applyBorder="1"/>
    <xf numFmtId="0" fontId="5" fillId="3" borderId="54" xfId="0" applyFont="1" applyFill="1" applyBorder="1" applyAlignment="1">
      <alignment horizontal="right"/>
    </xf>
    <xf numFmtId="0" fontId="5" fillId="3" borderId="68" xfId="0" applyFont="1" applyFill="1" applyBorder="1"/>
    <xf numFmtId="0" fontId="5" fillId="3" borderId="66" xfId="0" applyFont="1" applyFill="1" applyBorder="1"/>
    <xf numFmtId="0" fontId="4" fillId="3" borderId="16" xfId="0" applyFont="1" applyFill="1" applyBorder="1"/>
    <xf numFmtId="0" fontId="4" fillId="3" borderId="15" xfId="0" applyFont="1" applyFill="1" applyBorder="1" applyAlignment="1">
      <alignment horizontal="right"/>
    </xf>
    <xf numFmtId="0" fontId="4" fillId="3" borderId="54" xfId="0" applyFont="1" applyFill="1" applyBorder="1" applyAlignment="1">
      <alignment horizontal="right"/>
    </xf>
    <xf numFmtId="0" fontId="4" fillId="3" borderId="51" xfId="0" applyFont="1" applyFill="1" applyBorder="1" applyAlignment="1">
      <alignment horizontal="right"/>
    </xf>
    <xf numFmtId="0" fontId="5" fillId="3" borderId="23" xfId="0" applyFont="1" applyFill="1" applyBorder="1" applyAlignment="1">
      <alignment horizontal="center"/>
    </xf>
    <xf numFmtId="0" fontId="5" fillId="3" borderId="59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0" fontId="4" fillId="3" borderId="15" xfId="0" applyFont="1" applyFill="1" applyBorder="1" applyAlignment="1"/>
    <xf numFmtId="0" fontId="4" fillId="3" borderId="11" xfId="0" applyFont="1" applyFill="1" applyBorder="1" applyAlignment="1">
      <alignment horizontal="right"/>
    </xf>
    <xf numFmtId="0" fontId="4" fillId="3" borderId="53" xfId="0" applyFont="1" applyFill="1" applyBorder="1" applyAlignment="1"/>
    <xf numFmtId="0" fontId="4" fillId="3" borderId="5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0" fillId="0" borderId="11" xfId="0" applyFill="1" applyBorder="1"/>
    <xf numFmtId="0" fontId="4" fillId="0" borderId="11" xfId="0" applyFont="1" applyFill="1" applyBorder="1"/>
    <xf numFmtId="0" fontId="21" fillId="0" borderId="11" xfId="0" applyFont="1" applyFill="1" applyBorder="1"/>
    <xf numFmtId="0" fontId="20" fillId="3" borderId="54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2" fillId="3" borderId="55" xfId="0" applyFont="1" applyFill="1" applyBorder="1"/>
    <xf numFmtId="0" fontId="15" fillId="0" borderId="17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3" borderId="71" xfId="0" applyFont="1" applyFill="1" applyBorder="1" applyAlignment="1">
      <alignment horizontal="center"/>
    </xf>
    <xf numFmtId="0" fontId="0" fillId="3" borderId="53" xfId="0" applyFill="1" applyBorder="1"/>
    <xf numFmtId="0" fontId="0" fillId="3" borderId="52" xfId="0" applyFill="1" applyBorder="1"/>
    <xf numFmtId="0" fontId="0" fillId="3" borderId="55" xfId="0" applyFill="1" applyBorder="1" applyAlignment="1">
      <alignment horizontal="right"/>
    </xf>
    <xf numFmtId="0" fontId="0" fillId="3" borderId="71" xfId="0" applyFill="1" applyBorder="1"/>
    <xf numFmtId="0" fontId="5" fillId="3" borderId="3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41" xfId="0" applyFont="1" applyFill="1" applyBorder="1" applyAlignment="1">
      <alignment horizontal="center" wrapText="1"/>
    </xf>
    <xf numFmtId="0" fontId="19" fillId="3" borderId="34" xfId="0" applyFont="1" applyFill="1" applyBorder="1"/>
    <xf numFmtId="0" fontId="19" fillId="0" borderId="11" xfId="0" applyFont="1" applyFill="1" applyBorder="1"/>
    <xf numFmtId="0" fontId="19" fillId="3" borderId="66" xfId="0" applyFont="1" applyFill="1" applyBorder="1"/>
    <xf numFmtId="0" fontId="4" fillId="3" borderId="55" xfId="0" applyFont="1" applyFill="1" applyBorder="1" applyAlignment="1">
      <alignment horizontal="right"/>
    </xf>
    <xf numFmtId="0" fontId="4" fillId="0" borderId="16" xfId="0" applyFont="1" applyFill="1" applyBorder="1" applyAlignment="1"/>
    <xf numFmtId="0" fontId="4" fillId="0" borderId="16" xfId="0" applyFont="1" applyFill="1" applyBorder="1" applyAlignment="1">
      <alignment horizontal="right"/>
    </xf>
    <xf numFmtId="0" fontId="0" fillId="0" borderId="16" xfId="0" applyFill="1" applyBorder="1"/>
    <xf numFmtId="0" fontId="6" fillId="3" borderId="58" xfId="0" applyFont="1" applyFill="1" applyBorder="1"/>
    <xf numFmtId="0" fontId="2" fillId="3" borderId="7" xfId="0" applyFont="1" applyFill="1" applyBorder="1"/>
    <xf numFmtId="0" fontId="2" fillId="3" borderId="73" xfId="0" applyFont="1" applyFill="1" applyBorder="1"/>
    <xf numFmtId="0" fontId="15" fillId="0" borderId="0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0" fillId="0" borderId="3" xfId="0" applyFill="1" applyBorder="1"/>
    <xf numFmtId="0" fontId="5" fillId="0" borderId="3" xfId="0" applyFont="1" applyFill="1" applyBorder="1" applyAlignment="1">
      <alignment horizontal="center"/>
    </xf>
    <xf numFmtId="0" fontId="19" fillId="0" borderId="0" xfId="0" applyFont="1" applyFill="1" applyBorder="1"/>
    <xf numFmtId="0" fontId="5" fillId="3" borderId="64" xfId="0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/>
    <xf numFmtId="0" fontId="4" fillId="3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0" fillId="0" borderId="0" xfId="0" quotePrefix="1"/>
    <xf numFmtId="0" fontId="2" fillId="3" borderId="4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9" xfId="0" applyFont="1" applyFill="1" applyBorder="1"/>
    <xf numFmtId="0" fontId="19" fillId="0" borderId="0" xfId="0" applyFont="1" applyFill="1"/>
    <xf numFmtId="0" fontId="19" fillId="0" borderId="0" xfId="0" applyFont="1"/>
    <xf numFmtId="0" fontId="19" fillId="3" borderId="65" xfId="0" applyFont="1" applyFill="1" applyBorder="1" applyAlignment="1">
      <alignment horizontal="center" wrapText="1"/>
    </xf>
    <xf numFmtId="0" fontId="19" fillId="3" borderId="23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0" fontId="19" fillId="3" borderId="4" xfId="0" applyFont="1" applyFill="1" applyBorder="1"/>
    <xf numFmtId="0" fontId="4" fillId="3" borderId="48" xfId="0" applyFont="1" applyFill="1" applyBorder="1"/>
    <xf numFmtId="0" fontId="19" fillId="3" borderId="75" xfId="0" applyFont="1" applyFill="1" applyBorder="1"/>
    <xf numFmtId="0" fontId="19" fillId="3" borderId="14" xfId="0" applyFont="1" applyFill="1" applyBorder="1"/>
    <xf numFmtId="0" fontId="5" fillId="3" borderId="75" xfId="0" applyFont="1" applyFill="1" applyBorder="1"/>
    <xf numFmtId="0" fontId="19" fillId="3" borderId="42" xfId="0" applyFont="1" applyFill="1" applyBorder="1"/>
    <xf numFmtId="0" fontId="19" fillId="3" borderId="50" xfId="0" applyFont="1" applyFill="1" applyBorder="1"/>
    <xf numFmtId="0" fontId="19" fillId="3" borderId="59" xfId="0" applyFont="1" applyFill="1" applyBorder="1"/>
    <xf numFmtId="0" fontId="19" fillId="3" borderId="67" xfId="0" applyFont="1" applyFill="1" applyBorder="1"/>
    <xf numFmtId="0" fontId="19" fillId="3" borderId="73" xfId="0" applyFont="1" applyFill="1" applyBorder="1"/>
    <xf numFmtId="0" fontId="0" fillId="3" borderId="65" xfId="0" applyFill="1" applyBorder="1" applyAlignment="1">
      <alignment horizontal="center" wrapText="1"/>
    </xf>
    <xf numFmtId="0" fontId="5" fillId="3" borderId="31" xfId="0" applyFont="1" applyFill="1" applyBorder="1"/>
    <xf numFmtId="0" fontId="5" fillId="3" borderId="10" xfId="0" applyFont="1" applyFill="1" applyBorder="1"/>
    <xf numFmtId="0" fontId="0" fillId="0" borderId="0" xfId="0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9" fillId="3" borderId="65" xfId="0" applyFont="1" applyFill="1" applyBorder="1" applyAlignment="1">
      <alignment horizontal="center" vertical="center" wrapText="1"/>
    </xf>
    <xf numFmtId="0" fontId="0" fillId="3" borderId="65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" borderId="58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5" fillId="0" borderId="0" xfId="0" applyFont="1"/>
    <xf numFmtId="0" fontId="5" fillId="3" borderId="48" xfId="0" applyFont="1" applyFill="1" applyBorder="1"/>
    <xf numFmtId="0" fontId="5" fillId="0" borderId="0" xfId="0" quotePrefix="1" applyFont="1"/>
    <xf numFmtId="0" fontId="0" fillId="3" borderId="49" xfId="0" applyFont="1" applyFill="1" applyBorder="1"/>
    <xf numFmtId="0" fontId="0" fillId="3" borderId="47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left"/>
    </xf>
    <xf numFmtId="0" fontId="0" fillId="3" borderId="67" xfId="0" applyFont="1" applyFill="1" applyBorder="1" applyAlignment="1">
      <alignment horizontal="right"/>
    </xf>
    <xf numFmtId="0" fontId="0" fillId="3" borderId="64" xfId="0" applyFont="1" applyFill="1" applyBorder="1"/>
    <xf numFmtId="0" fontId="4" fillId="3" borderId="23" xfId="0" applyFont="1" applyFill="1" applyBorder="1" applyAlignment="1">
      <alignment horizontal="right"/>
    </xf>
    <xf numFmtId="0" fontId="5" fillId="3" borderId="69" xfId="0" applyFont="1" applyFill="1" applyBorder="1" applyAlignment="1">
      <alignment horizontal="left"/>
    </xf>
    <xf numFmtId="0" fontId="5" fillId="3" borderId="67" xfId="0" applyFont="1" applyFill="1" applyBorder="1" applyAlignment="1">
      <alignment horizontal="left"/>
    </xf>
    <xf numFmtId="0" fontId="5" fillId="3" borderId="67" xfId="0" applyFont="1" applyFill="1" applyBorder="1"/>
    <xf numFmtId="0" fontId="0" fillId="3" borderId="65" xfId="0" applyFont="1" applyFill="1" applyBorder="1" applyAlignment="1">
      <alignment horizontal="center" wrapText="1"/>
    </xf>
    <xf numFmtId="0" fontId="0" fillId="3" borderId="67" xfId="0" applyFont="1" applyFill="1" applyBorder="1"/>
    <xf numFmtId="0" fontId="0" fillId="3" borderId="3" xfId="0" applyFont="1" applyFill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3" borderId="30" xfId="0" applyFont="1" applyFill="1" applyBorder="1" applyAlignment="1">
      <alignment horizontal="center"/>
    </xf>
    <xf numFmtId="0" fontId="15" fillId="0" borderId="17" xfId="0" applyFont="1" applyBorder="1"/>
    <xf numFmtId="0" fontId="22" fillId="0" borderId="0" xfId="0" applyFont="1" applyAlignment="1">
      <alignment vertical="center"/>
    </xf>
    <xf numFmtId="0" fontId="2" fillId="3" borderId="38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13" fillId="0" borderId="0" xfId="0" applyFont="1" applyFill="1" applyBorder="1"/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Fill="1"/>
    <xf numFmtId="0" fontId="0" fillId="0" borderId="0" xfId="0" applyFont="1" applyFill="1" applyBorder="1"/>
    <xf numFmtId="164" fontId="27" fillId="0" borderId="58" xfId="2" applyNumberFormat="1" applyFont="1" applyFill="1" applyBorder="1" applyAlignment="1">
      <alignment horizontal="right" indent="1"/>
    </xf>
    <xf numFmtId="0" fontId="27" fillId="3" borderId="67" xfId="6" applyFont="1" applyFill="1" applyBorder="1" applyAlignment="1">
      <alignment horizontal="right"/>
    </xf>
    <xf numFmtId="164" fontId="2" fillId="0" borderId="24" xfId="2" applyNumberFormat="1" applyFont="1" applyFill="1" applyBorder="1" applyAlignment="1">
      <alignment horizontal="right" indent="1"/>
    </xf>
    <xf numFmtId="164" fontId="2" fillId="0" borderId="28" xfId="2" applyNumberFormat="1" applyFont="1" applyFill="1" applyBorder="1" applyAlignment="1">
      <alignment horizontal="right" indent="1"/>
    </xf>
    <xf numFmtId="164" fontId="2" fillId="0" borderId="35" xfId="2" applyNumberFormat="1" applyFont="1" applyFill="1" applyBorder="1" applyAlignment="1">
      <alignment horizontal="right" indent="1"/>
    </xf>
    <xf numFmtId="164" fontId="27" fillId="0" borderId="28" xfId="2" applyNumberFormat="1" applyFont="1" applyFill="1" applyBorder="1" applyAlignment="1">
      <alignment horizontal="right" indent="1"/>
    </xf>
    <xf numFmtId="0" fontId="28" fillId="0" borderId="0" xfId="6" applyFont="1" applyAlignment="1">
      <alignment horizontal="center"/>
    </xf>
    <xf numFmtId="0" fontId="28" fillId="3" borderId="24" xfId="6" applyFont="1" applyFill="1" applyBorder="1" applyAlignment="1">
      <alignment horizontal="center" vertical="center" wrapText="1"/>
    </xf>
    <xf numFmtId="0" fontId="28" fillId="3" borderId="56" xfId="6" applyFont="1" applyFill="1" applyBorder="1" applyAlignment="1">
      <alignment horizontal="right"/>
    </xf>
    <xf numFmtId="0" fontId="28" fillId="3" borderId="59" xfId="6" applyFont="1" applyFill="1" applyBorder="1" applyAlignment="1">
      <alignment horizontal="right"/>
    </xf>
    <xf numFmtId="0" fontId="28" fillId="3" borderId="67" xfId="6" applyFont="1" applyFill="1" applyBorder="1" applyAlignment="1">
      <alignment horizontal="right"/>
    </xf>
    <xf numFmtId="0" fontId="28" fillId="0" borderId="0" xfId="6" applyFont="1" applyFill="1" applyBorder="1"/>
    <xf numFmtId="0" fontId="28" fillId="0" borderId="0" xfId="6" applyFont="1"/>
    <xf numFmtId="0" fontId="27" fillId="0" borderId="0" xfId="6" applyFont="1" applyFill="1" applyBorder="1" applyAlignment="1">
      <alignment horizontal="center" vertical="center" wrapText="1"/>
    </xf>
    <xf numFmtId="164" fontId="2" fillId="0" borderId="76" xfId="2" applyNumberFormat="1" applyFont="1" applyFill="1" applyBorder="1" applyAlignment="1">
      <alignment horizontal="right" indent="1"/>
    </xf>
    <xf numFmtId="164" fontId="28" fillId="0" borderId="8" xfId="2" applyNumberFormat="1" applyFont="1" applyFill="1" applyBorder="1" applyAlignment="1">
      <alignment horizontal="right" indent="1"/>
    </xf>
    <xf numFmtId="164" fontId="28" fillId="0" borderId="62" xfId="2" applyNumberFormat="1" applyFont="1" applyFill="1" applyBorder="1" applyAlignment="1">
      <alignment horizontal="right" indent="1"/>
    </xf>
    <xf numFmtId="164" fontId="28" fillId="0" borderId="26" xfId="2" applyNumberFormat="1" applyFont="1" applyFill="1" applyBorder="1" applyAlignment="1">
      <alignment horizontal="right" indent="1"/>
    </xf>
    <xf numFmtId="164" fontId="28" fillId="0" borderId="43" xfId="2" applyNumberFormat="1" applyFont="1" applyFill="1" applyBorder="1" applyAlignment="1">
      <alignment horizontal="right" indent="1"/>
    </xf>
    <xf numFmtId="0" fontId="28" fillId="3" borderId="27" xfId="6" applyFont="1" applyFill="1" applyBorder="1" applyAlignment="1">
      <alignment horizontal="center" vertical="center" wrapText="1"/>
    </xf>
    <xf numFmtId="0" fontId="28" fillId="3" borderId="52" xfId="6" applyFont="1" applyFill="1" applyBorder="1" applyAlignment="1">
      <alignment horizontal="right"/>
    </xf>
    <xf numFmtId="164" fontId="28" fillId="0" borderId="65" xfId="2" applyNumberFormat="1" applyFont="1" applyFill="1" applyBorder="1" applyAlignment="1">
      <alignment horizontal="right" indent="1"/>
    </xf>
    <xf numFmtId="164" fontId="28" fillId="0" borderId="16" xfId="2" applyNumberFormat="1" applyFont="1" applyFill="1" applyBorder="1" applyAlignment="1">
      <alignment horizontal="right" indent="1"/>
    </xf>
    <xf numFmtId="0" fontId="29" fillId="0" borderId="0" xfId="6" applyFont="1" applyFill="1" applyBorder="1" applyAlignment="1">
      <alignment vertical="center"/>
    </xf>
    <xf numFmtId="0" fontId="2" fillId="3" borderId="47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4" fontId="15" fillId="0" borderId="20" xfId="0" applyNumberFormat="1" applyFont="1" applyBorder="1" applyAlignment="1">
      <alignment horizontal="right"/>
    </xf>
    <xf numFmtId="3" fontId="15" fillId="0" borderId="68" xfId="0" applyNumberFormat="1" applyFont="1" applyBorder="1"/>
    <xf numFmtId="3" fontId="15" fillId="0" borderId="39" xfId="0" applyNumberFormat="1" applyFont="1" applyBorder="1"/>
    <xf numFmtId="3" fontId="15" fillId="0" borderId="9" xfId="0" applyNumberFormat="1" applyFont="1" applyBorder="1"/>
    <xf numFmtId="3" fontId="15" fillId="0" borderId="7" xfId="0" applyNumberFormat="1" applyFont="1" applyFill="1" applyBorder="1"/>
    <xf numFmtId="3" fontId="15" fillId="0" borderId="7" xfId="0" applyNumberFormat="1" applyFont="1" applyBorder="1"/>
    <xf numFmtId="3" fontId="15" fillId="0" borderId="74" xfId="0" applyNumberFormat="1" applyFont="1" applyBorder="1"/>
    <xf numFmtId="3" fontId="15" fillId="0" borderId="27" xfId="0" applyNumberFormat="1" applyFont="1" applyBorder="1"/>
    <xf numFmtId="3" fontId="15" fillId="0" borderId="24" xfId="0" applyNumberFormat="1" applyFont="1" applyBorder="1"/>
    <xf numFmtId="0" fontId="15" fillId="0" borderId="0" xfId="0" applyFont="1"/>
    <xf numFmtId="3" fontId="15" fillId="0" borderId="26" xfId="0" applyNumberFormat="1" applyFont="1" applyBorder="1"/>
    <xf numFmtId="3" fontId="15" fillId="0" borderId="26" xfId="0" applyNumberFormat="1" applyFont="1" applyFill="1" applyBorder="1"/>
    <xf numFmtId="3" fontId="15" fillId="0" borderId="13" xfId="0" applyNumberFormat="1" applyFont="1" applyBorder="1"/>
    <xf numFmtId="3" fontId="15" fillId="0" borderId="23" xfId="0" applyNumberFormat="1" applyFont="1" applyBorder="1"/>
    <xf numFmtId="3" fontId="15" fillId="0" borderId="37" xfId="0" applyNumberFormat="1" applyFont="1" applyBorder="1"/>
    <xf numFmtId="3" fontId="15" fillId="0" borderId="43" xfId="0" applyNumberFormat="1" applyFont="1" applyBorder="1"/>
    <xf numFmtId="0" fontId="15" fillId="0" borderId="2" xfId="0" applyFont="1" applyBorder="1"/>
    <xf numFmtId="0" fontId="15" fillId="0" borderId="26" xfId="0" applyFont="1" applyBorder="1" applyAlignment="1">
      <alignment wrapText="1"/>
    </xf>
    <xf numFmtId="165" fontId="15" fillId="0" borderId="9" xfId="0" applyNumberFormat="1" applyFont="1" applyBorder="1"/>
    <xf numFmtId="165" fontId="15" fillId="0" borderId="26" xfId="0" applyNumberFormat="1" applyFont="1" applyBorder="1"/>
    <xf numFmtId="165" fontId="15" fillId="0" borderId="2" xfId="0" applyNumberFormat="1" applyFont="1" applyFill="1" applyBorder="1"/>
    <xf numFmtId="165" fontId="15" fillId="0" borderId="4" xfId="0" applyNumberFormat="1" applyFont="1" applyBorder="1"/>
    <xf numFmtId="165" fontId="15" fillId="0" borderId="11" xfId="0" applyNumberFormat="1" applyFont="1" applyFill="1" applyBorder="1"/>
    <xf numFmtId="3" fontId="15" fillId="0" borderId="1" xfId="0" applyNumberFormat="1" applyFont="1" applyFill="1" applyBorder="1"/>
    <xf numFmtId="3" fontId="15" fillId="0" borderId="2" xfId="0" applyNumberFormat="1" applyFont="1" applyFill="1" applyBorder="1"/>
    <xf numFmtId="3" fontId="15" fillId="0" borderId="0" xfId="0" applyNumberFormat="1" applyFont="1" applyFill="1" applyBorder="1"/>
    <xf numFmtId="3" fontId="15" fillId="0" borderId="18" xfId="0" applyNumberFormat="1" applyFont="1" applyFill="1" applyBorder="1"/>
    <xf numFmtId="3" fontId="15" fillId="0" borderId="9" xfId="0" applyNumberFormat="1" applyFont="1" applyFill="1" applyBorder="1"/>
    <xf numFmtId="3" fontId="15" fillId="0" borderId="8" xfId="0" applyNumberFormat="1" applyFont="1" applyFill="1" applyBorder="1"/>
    <xf numFmtId="3" fontId="15" fillId="0" borderId="28" xfId="0" applyNumberFormat="1" applyFont="1" applyFill="1" applyBorder="1"/>
    <xf numFmtId="3" fontId="15" fillId="0" borderId="27" xfId="0" applyNumberFormat="1" applyFont="1" applyFill="1" applyBorder="1"/>
    <xf numFmtId="3" fontId="15" fillId="0" borderId="30" xfId="0" applyNumberFormat="1" applyFont="1" applyFill="1" applyBorder="1"/>
    <xf numFmtId="3" fontId="15" fillId="0" borderId="16" xfId="0" applyNumberFormat="1" applyFont="1" applyFill="1" applyBorder="1"/>
    <xf numFmtId="3" fontId="15" fillId="0" borderId="24" xfId="0" applyNumberFormat="1" applyFont="1" applyFill="1" applyBorder="1"/>
    <xf numFmtId="3" fontId="15" fillId="0" borderId="22" xfId="0" applyNumberFormat="1" applyFont="1" applyFill="1" applyBorder="1"/>
    <xf numFmtId="0" fontId="2" fillId="0" borderId="0" xfId="0" applyFont="1" applyBorder="1"/>
    <xf numFmtId="0" fontId="15" fillId="0" borderId="25" xfId="0" applyFont="1" applyFill="1" applyBorder="1"/>
    <xf numFmtId="0" fontId="15" fillId="0" borderId="22" xfId="0" applyFont="1" applyFill="1" applyBorder="1"/>
    <xf numFmtId="0" fontId="15" fillId="0" borderId="21" xfId="0" applyFont="1" applyFill="1" applyBorder="1"/>
    <xf numFmtId="3" fontId="15" fillId="0" borderId="5" xfId="0" applyNumberFormat="1" applyFont="1" applyFill="1" applyBorder="1"/>
    <xf numFmtId="3" fontId="15" fillId="0" borderId="41" xfId="0" applyNumberFormat="1" applyFont="1" applyFill="1" applyBorder="1"/>
    <xf numFmtId="0" fontId="15" fillId="0" borderId="41" xfId="0" applyFont="1" applyFill="1" applyBorder="1"/>
    <xf numFmtId="3" fontId="15" fillId="0" borderId="45" xfId="0" applyNumberFormat="1" applyFont="1" applyFill="1" applyBorder="1"/>
    <xf numFmtId="3" fontId="15" fillId="0" borderId="6" xfId="0" applyNumberFormat="1" applyFont="1" applyFill="1" applyBorder="1"/>
    <xf numFmtId="3" fontId="15" fillId="0" borderId="12" xfId="0" applyNumberFormat="1" applyFont="1" applyFill="1" applyBorder="1"/>
    <xf numFmtId="3" fontId="15" fillId="0" borderId="13" xfId="0" applyNumberFormat="1" applyFont="1" applyFill="1" applyBorder="1"/>
    <xf numFmtId="3" fontId="15" fillId="0" borderId="29" xfId="0" applyNumberFormat="1" applyFont="1" applyBorder="1"/>
    <xf numFmtId="0" fontId="15" fillId="0" borderId="26" xfId="0" applyFont="1" applyBorder="1"/>
    <xf numFmtId="3" fontId="15" fillId="0" borderId="12" xfId="0" applyNumberFormat="1" applyFont="1" applyBorder="1"/>
    <xf numFmtId="3" fontId="15" fillId="0" borderId="45" xfId="0" applyNumberFormat="1" applyFont="1" applyBorder="1"/>
    <xf numFmtId="3" fontId="15" fillId="0" borderId="28" xfId="0" applyNumberFormat="1" applyFont="1" applyBorder="1"/>
    <xf numFmtId="3" fontId="15" fillId="0" borderId="18" xfId="0" applyNumberFormat="1" applyFont="1" applyBorder="1"/>
    <xf numFmtId="10" fontId="15" fillId="0" borderId="21" xfId="0" applyNumberFormat="1" applyFont="1" applyBorder="1"/>
    <xf numFmtId="0" fontId="15" fillId="0" borderId="18" xfId="0" applyFont="1" applyBorder="1"/>
    <xf numFmtId="0" fontId="15" fillId="0" borderId="28" xfId="0" applyFont="1" applyBorder="1"/>
    <xf numFmtId="0" fontId="15" fillId="0" borderId="30" xfId="0" applyFont="1" applyBorder="1"/>
    <xf numFmtId="0" fontId="15" fillId="0" borderId="23" xfId="0" applyFont="1" applyBorder="1"/>
    <xf numFmtId="3" fontId="15" fillId="0" borderId="38" xfId="0" applyNumberFormat="1" applyFont="1" applyBorder="1"/>
    <xf numFmtId="3" fontId="15" fillId="0" borderId="2" xfId="0" applyNumberFormat="1" applyFont="1" applyBorder="1"/>
    <xf numFmtId="3" fontId="15" fillId="0" borderId="30" xfId="0" applyNumberFormat="1" applyFont="1" applyBorder="1"/>
    <xf numFmtId="3" fontId="0" fillId="0" borderId="16" xfId="0" applyNumberFormat="1" applyBorder="1"/>
    <xf numFmtId="3" fontId="15" fillId="0" borderId="10" xfId="0" applyNumberFormat="1" applyFont="1" applyBorder="1"/>
    <xf numFmtId="3" fontId="15" fillId="0" borderId="4" xfId="0" applyNumberFormat="1" applyFont="1" applyBorder="1"/>
    <xf numFmtId="3" fontId="15" fillId="0" borderId="16" xfId="0" applyNumberFormat="1" applyFont="1" applyBorder="1"/>
    <xf numFmtId="10" fontId="15" fillId="0" borderId="38" xfId="0" applyNumberFormat="1" applyFont="1" applyFill="1" applyBorder="1"/>
    <xf numFmtId="14" fontId="15" fillId="0" borderId="20" xfId="0" applyNumberFormat="1" applyFont="1" applyFill="1" applyBorder="1" applyAlignment="1">
      <alignment horizontal="right"/>
    </xf>
    <xf numFmtId="0" fontId="12" fillId="0" borderId="44" xfId="1" applyFill="1" applyBorder="1" applyAlignment="1" applyProtection="1"/>
    <xf numFmtId="165" fontId="15" fillId="0" borderId="9" xfId="0" applyNumberFormat="1" applyFont="1" applyFill="1" applyBorder="1"/>
    <xf numFmtId="165" fontId="15" fillId="0" borderId="26" xfId="0" applyNumberFormat="1" applyFont="1" applyFill="1" applyBorder="1"/>
    <xf numFmtId="165" fontId="15" fillId="0" borderId="30" xfId="0" applyNumberFormat="1" applyFont="1" applyFill="1" applyBorder="1"/>
    <xf numFmtId="165" fontId="15" fillId="0" borderId="23" xfId="0" applyNumberFormat="1" applyFont="1" applyFill="1" applyBorder="1"/>
    <xf numFmtId="0" fontId="15" fillId="0" borderId="65" xfId="0" applyFont="1" applyBorder="1" applyAlignment="1"/>
    <xf numFmtId="10" fontId="2" fillId="3" borderId="10" xfId="0" applyNumberFormat="1" applyFont="1" applyFill="1" applyBorder="1"/>
    <xf numFmtId="10" fontId="0" fillId="0" borderId="28" xfId="0" applyNumberFormat="1" applyBorder="1"/>
    <xf numFmtId="0" fontId="2" fillId="0" borderId="3" xfId="0" applyFont="1" applyBorder="1"/>
    <xf numFmtId="0" fontId="2" fillId="0" borderId="9" xfId="0" applyFont="1" applyBorder="1"/>
    <xf numFmtId="0" fontId="5" fillId="3" borderId="52" xfId="0" applyFont="1" applyFill="1" applyBorder="1" applyAlignment="1"/>
    <xf numFmtId="10" fontId="32" fillId="4" borderId="28" xfId="0" applyNumberFormat="1" applyFont="1" applyFill="1" applyBorder="1"/>
    <xf numFmtId="10" fontId="32" fillId="4" borderId="36" xfId="0" applyNumberFormat="1" applyFont="1" applyFill="1" applyBorder="1"/>
    <xf numFmtId="0" fontId="2" fillId="0" borderId="11" xfId="0" applyFont="1" applyBorder="1"/>
    <xf numFmtId="10" fontId="32" fillId="4" borderId="78" xfId="0" applyNumberFormat="1" applyFont="1" applyFill="1" applyBorder="1"/>
    <xf numFmtId="10" fontId="32" fillId="4" borderId="45" xfId="0" applyNumberFormat="1" applyFont="1" applyFill="1" applyBorder="1"/>
    <xf numFmtId="0" fontId="22" fillId="0" borderId="0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right"/>
    </xf>
    <xf numFmtId="0" fontId="2" fillId="3" borderId="59" xfId="0" applyFont="1" applyFill="1" applyBorder="1" applyAlignment="1">
      <alignment horizontal="right"/>
    </xf>
    <xf numFmtId="0" fontId="2" fillId="3" borderId="73" xfId="0" applyFont="1" applyFill="1" applyBorder="1" applyAlignment="1">
      <alignment horizontal="right"/>
    </xf>
    <xf numFmtId="0" fontId="2" fillId="0" borderId="7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0" fontId="32" fillId="0" borderId="23" xfId="0" applyNumberFormat="1" applyFont="1" applyFill="1" applyBorder="1"/>
    <xf numFmtId="10" fontId="32" fillId="0" borderId="26" xfId="0" applyNumberFormat="1" applyFont="1" applyFill="1" applyBorder="1"/>
    <xf numFmtId="10" fontId="32" fillId="0" borderId="17" xfId="0" applyNumberFormat="1" applyFont="1" applyFill="1" applyBorder="1"/>
    <xf numFmtId="10" fontId="32" fillId="0" borderId="38" xfId="0" applyNumberFormat="1" applyFont="1" applyBorder="1"/>
    <xf numFmtId="10" fontId="32" fillId="0" borderId="28" xfId="0" applyNumberFormat="1" applyFont="1" applyBorder="1"/>
    <xf numFmtId="0" fontId="32" fillId="0" borderId="9" xfId="0" applyFont="1" applyBorder="1"/>
    <xf numFmtId="0" fontId="32" fillId="0" borderId="29" xfId="0" applyFont="1" applyBorder="1"/>
    <xf numFmtId="10" fontId="32" fillId="0" borderId="45" xfId="0" applyNumberFormat="1" applyFont="1" applyBorder="1" applyAlignment="1"/>
    <xf numFmtId="10" fontId="32" fillId="0" borderId="28" xfId="0" applyNumberFormat="1" applyFont="1" applyBorder="1" applyAlignment="1"/>
    <xf numFmtId="10" fontId="34" fillId="0" borderId="28" xfId="2" applyNumberFormat="1" applyFont="1" applyBorder="1"/>
    <xf numFmtId="10" fontId="32" fillId="0" borderId="36" xfId="0" applyNumberFormat="1" applyFont="1" applyBorder="1" applyAlignment="1"/>
    <xf numFmtId="10" fontId="32" fillId="0" borderId="24" xfId="0" applyNumberFormat="1" applyFont="1" applyBorder="1"/>
    <xf numFmtId="10" fontId="32" fillId="0" borderId="4" xfId="0" applyNumberFormat="1" applyFont="1" applyBorder="1"/>
    <xf numFmtId="10" fontId="32" fillId="0" borderId="23" xfId="0" applyNumberFormat="1" applyFont="1" applyBorder="1"/>
    <xf numFmtId="10" fontId="32" fillId="0" borderId="37" xfId="0" applyNumberFormat="1" applyFont="1" applyBorder="1"/>
    <xf numFmtId="10" fontId="32" fillId="0" borderId="26" xfId="0" applyNumberFormat="1" applyFont="1" applyBorder="1"/>
    <xf numFmtId="10" fontId="32" fillId="0" borderId="43" xfId="0" applyNumberFormat="1" applyFont="1" applyBorder="1"/>
    <xf numFmtId="10" fontId="32" fillId="0" borderId="18" xfId="0" applyNumberFormat="1" applyFont="1" applyBorder="1"/>
    <xf numFmtId="10" fontId="32" fillId="0" borderId="21" xfId="0" applyNumberFormat="1" applyFont="1" applyBorder="1"/>
    <xf numFmtId="0" fontId="32" fillId="0" borderId="28" xfId="0" applyNumberFormat="1" applyFont="1" applyBorder="1" applyAlignment="1">
      <alignment horizontal="right"/>
    </xf>
    <xf numFmtId="10" fontId="32" fillId="0" borderId="17" xfId="0" applyNumberFormat="1" applyFont="1" applyBorder="1"/>
    <xf numFmtId="3" fontId="32" fillId="0" borderId="41" xfId="2" applyNumberFormat="1" applyFont="1" applyFill="1" applyBorder="1" applyAlignment="1">
      <alignment horizontal="right" indent="1"/>
    </xf>
    <xf numFmtId="10" fontId="32" fillId="0" borderId="28" xfId="2" applyNumberFormat="1" applyFont="1" applyFill="1" applyBorder="1" applyAlignment="1">
      <alignment horizontal="right" indent="1"/>
    </xf>
    <xf numFmtId="3" fontId="32" fillId="0" borderId="9" xfId="2" applyNumberFormat="1" applyFont="1" applyFill="1" applyBorder="1" applyAlignment="1">
      <alignment horizontal="right" indent="1"/>
    </xf>
    <xf numFmtId="3" fontId="32" fillId="0" borderId="12" xfId="2" applyNumberFormat="1" applyFont="1" applyFill="1" applyBorder="1" applyAlignment="1">
      <alignment horizontal="right" indent="1"/>
    </xf>
    <xf numFmtId="10" fontId="32" fillId="0" borderId="36" xfId="2" applyNumberFormat="1" applyFont="1" applyFill="1" applyBorder="1" applyAlignment="1">
      <alignment horizontal="right" indent="1"/>
    </xf>
    <xf numFmtId="3" fontId="32" fillId="0" borderId="22" xfId="2" applyNumberFormat="1" applyFont="1" applyFill="1" applyBorder="1" applyAlignment="1">
      <alignment horizontal="right" indent="1"/>
    </xf>
    <xf numFmtId="3" fontId="32" fillId="0" borderId="30" xfId="2" applyNumberFormat="1" applyFont="1" applyFill="1" applyBorder="1" applyAlignment="1">
      <alignment horizontal="right" indent="1"/>
    </xf>
    <xf numFmtId="9" fontId="32" fillId="0" borderId="77" xfId="2" applyNumberFormat="1" applyFont="1" applyFill="1" applyBorder="1" applyAlignment="1">
      <alignment horizontal="right" indent="1"/>
    </xf>
    <xf numFmtId="0" fontId="32" fillId="0" borderId="67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10" fontId="32" fillId="0" borderId="9" xfId="0" applyNumberFormat="1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2" fillId="3" borderId="56" xfId="0" applyFont="1" applyFill="1" applyBorder="1" applyAlignment="1"/>
    <xf numFmtId="10" fontId="32" fillId="0" borderId="23" xfId="2" applyNumberFormat="1" applyFont="1" applyFill="1" applyBorder="1" applyAlignment="1"/>
    <xf numFmtId="10" fontId="32" fillId="3" borderId="10" xfId="0" applyNumberFormat="1" applyFont="1" applyFill="1" applyBorder="1"/>
    <xf numFmtId="0" fontId="5" fillId="3" borderId="60" xfId="0" applyFont="1" applyFill="1" applyBorder="1" applyAlignment="1"/>
    <xf numFmtId="10" fontId="32" fillId="0" borderId="35" xfId="0" applyNumberFormat="1" applyFont="1" applyBorder="1" applyAlignment="1"/>
    <xf numFmtId="10" fontId="32" fillId="0" borderId="28" xfId="0" applyNumberFormat="1" applyFont="1" applyBorder="1" applyAlignment="1">
      <alignment horizontal="right"/>
    </xf>
    <xf numFmtId="3" fontId="32" fillId="4" borderId="45" xfId="0" applyNumberFormat="1" applyFont="1" applyFill="1" applyBorder="1"/>
    <xf numFmtId="0" fontId="12" fillId="0" borderId="45" xfId="1" applyFill="1" applyBorder="1" applyAlignment="1" applyProtection="1"/>
    <xf numFmtId="165" fontId="15" fillId="0" borderId="22" xfId="0" applyNumberFormat="1" applyFont="1" applyFill="1" applyBorder="1"/>
    <xf numFmtId="165" fontId="15" fillId="0" borderId="17" xfId="0" applyNumberFormat="1" applyFont="1" applyFill="1" applyBorder="1"/>
    <xf numFmtId="3" fontId="15" fillId="0" borderId="25" xfId="0" applyNumberFormat="1" applyFont="1" applyFill="1" applyBorder="1"/>
    <xf numFmtId="3" fontId="15" fillId="0" borderId="11" xfId="0" applyNumberFormat="1" applyFont="1" applyFill="1" applyBorder="1"/>
    <xf numFmtId="3" fontId="15" fillId="0" borderId="21" xfId="0" applyNumberFormat="1" applyFont="1" applyFill="1" applyBorder="1"/>
    <xf numFmtId="3" fontId="2" fillId="0" borderId="0" xfId="0" applyNumberFormat="1" applyFont="1" applyBorder="1" applyAlignment="1">
      <alignment horizontal="right" indent="1"/>
    </xf>
    <xf numFmtId="0" fontId="3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3" fillId="0" borderId="0" xfId="0" applyFont="1" applyAlignment="1">
      <alignment horizontal="left"/>
    </xf>
    <xf numFmtId="0" fontId="33" fillId="0" borderId="0" xfId="0" applyFont="1" applyAlignment="1">
      <alignment vertical="center"/>
    </xf>
    <xf numFmtId="165" fontId="15" fillId="0" borderId="10" xfId="0" applyNumberFormat="1" applyFont="1" applyFill="1" applyBorder="1"/>
    <xf numFmtId="165" fontId="15" fillId="0" borderId="13" xfId="0" applyNumberFormat="1" applyFont="1" applyFill="1" applyBorder="1"/>
    <xf numFmtId="10" fontId="15" fillId="0" borderId="57" xfId="0" applyNumberFormat="1" applyFont="1" applyBorder="1" applyAlignment="1">
      <alignment horizontal="center"/>
    </xf>
    <xf numFmtId="10" fontId="15" fillId="0" borderId="58" xfId="0" applyNumberFormat="1" applyFont="1" applyBorder="1" applyAlignment="1">
      <alignment horizontal="center"/>
    </xf>
    <xf numFmtId="3" fontId="32" fillId="4" borderId="36" xfId="0" applyNumberFormat="1" applyFont="1" applyFill="1" applyBorder="1"/>
    <xf numFmtId="3" fontId="32" fillId="0" borderId="25" xfId="0" applyNumberFormat="1" applyFont="1" applyBorder="1"/>
    <xf numFmtId="3" fontId="32" fillId="0" borderId="17" xfId="0" applyNumberFormat="1" applyFont="1" applyBorder="1"/>
    <xf numFmtId="3" fontId="32" fillId="0" borderId="9" xfId="0" applyNumberFormat="1" applyFont="1" applyBorder="1" applyAlignment="1">
      <alignment horizontal="center"/>
    </xf>
    <xf numFmtId="1" fontId="15" fillId="0" borderId="10" xfId="0" applyNumberFormat="1" applyFont="1" applyFill="1" applyBorder="1"/>
    <xf numFmtId="1" fontId="15" fillId="0" borderId="13" xfId="0" applyNumberFormat="1" applyFont="1" applyFill="1" applyBorder="1"/>
    <xf numFmtId="49" fontId="5" fillId="3" borderId="32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9" fillId="3" borderId="32" xfId="0" applyNumberFormat="1" applyFont="1" applyFill="1" applyBorder="1" applyAlignment="1">
      <alignment horizontal="center"/>
    </xf>
    <xf numFmtId="49" fontId="2" fillId="3" borderId="32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</cellXfs>
  <cellStyles count="7">
    <cellStyle name="Hyperlink" xfId="1" builtinId="8"/>
    <cellStyle name="Milliers 2" xfId="5"/>
    <cellStyle name="Normal" xfId="0" builtinId="0"/>
    <cellStyle name="Normal 2" xfId="3"/>
    <cellStyle name="Normal 2 2" xfId="4"/>
    <cellStyle name="Normal 3" xfId="6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xabank.be/nl/over-axa-bank/investor-relations-financial-information/covered-bonds" TargetMode="External"/><Relationship Id="rId2" Type="http://schemas.openxmlformats.org/officeDocument/2006/relationships/hyperlink" Target="https://www.coveredbondlabel.com/issuer/8/" TargetMode="External"/><Relationship Id="rId1" Type="http://schemas.openxmlformats.org/officeDocument/2006/relationships/hyperlink" Target="https://www.axabank.be/fr/a-propos-axa-banque/investor-relations-and-financial-information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20"/>
  <sheetViews>
    <sheetView tabSelected="1" zoomScaleNormal="100" zoomScaleSheetLayoutView="100" workbookViewId="0"/>
  </sheetViews>
  <sheetFormatPr defaultColWidth="11.44140625" defaultRowHeight="13.2" x14ac:dyDescent="0.25"/>
  <cols>
    <col min="1" max="1" width="5.44140625" style="5" customWidth="1"/>
    <col min="2" max="2" width="20.6640625" customWidth="1"/>
    <col min="3" max="3" width="19.5546875" customWidth="1"/>
    <col min="4" max="4" width="15.33203125" customWidth="1"/>
    <col min="5" max="5" width="15.109375" customWidth="1"/>
    <col min="6" max="6" width="25.33203125" customWidth="1"/>
    <col min="7" max="8" width="14.33203125" customWidth="1"/>
    <col min="9" max="9" width="10.6640625" customWidth="1"/>
    <col min="10" max="10" width="12.109375" customWidth="1"/>
    <col min="11" max="11" width="10.88671875" bestFit="1" customWidth="1"/>
  </cols>
  <sheetData>
    <row r="1" spans="1:9" s="47" customFormat="1" x14ac:dyDescent="0.25">
      <c r="A1" s="45"/>
      <c r="B1" s="46" t="s">
        <v>404</v>
      </c>
    </row>
    <row r="2" spans="1:9" ht="13.8" thickBot="1" x14ac:dyDescent="0.3"/>
    <row r="3" spans="1:9" ht="13.8" thickBot="1" x14ac:dyDescent="0.3">
      <c r="B3" s="2" t="s">
        <v>417</v>
      </c>
      <c r="C3" s="95" t="s">
        <v>457</v>
      </c>
      <c r="D3" s="33"/>
      <c r="E3" s="39"/>
    </row>
    <row r="4" spans="1:9" ht="13.8" thickBot="1" x14ac:dyDescent="0.3">
      <c r="B4" s="2" t="s">
        <v>194</v>
      </c>
      <c r="C4" s="381">
        <v>42185</v>
      </c>
      <c r="D4" t="s">
        <v>409</v>
      </c>
    </row>
    <row r="6" spans="1:9" x14ac:dyDescent="0.25">
      <c r="C6" s="324"/>
    </row>
    <row r="7" spans="1:9" s="46" customFormat="1" x14ac:dyDescent="0.25">
      <c r="A7" s="79">
        <v>1</v>
      </c>
      <c r="B7" s="46" t="s">
        <v>224</v>
      </c>
    </row>
    <row r="9" spans="1:9" ht="13.8" thickBot="1" x14ac:dyDescent="0.3"/>
    <row r="10" spans="1:9" x14ac:dyDescent="0.25">
      <c r="A10" s="5" t="s">
        <v>162</v>
      </c>
      <c r="B10" s="106" t="s">
        <v>81</v>
      </c>
      <c r="C10" s="107"/>
      <c r="D10" s="107"/>
      <c r="E10" s="58" t="s">
        <v>458</v>
      </c>
      <c r="F10" s="12"/>
      <c r="G10" s="12"/>
      <c r="H10" s="35"/>
    </row>
    <row r="11" spans="1:9" x14ac:dyDescent="0.25">
      <c r="B11" s="108" t="s">
        <v>225</v>
      </c>
      <c r="C11" s="109"/>
      <c r="D11" s="109"/>
      <c r="E11" s="59" t="s">
        <v>459</v>
      </c>
      <c r="F11" s="14"/>
      <c r="G11" s="14"/>
      <c r="H11" s="41"/>
    </row>
    <row r="12" spans="1:9" ht="13.8" thickBot="1" x14ac:dyDescent="0.3">
      <c r="B12" s="110" t="s">
        <v>55</v>
      </c>
      <c r="C12" s="111"/>
      <c r="D12" s="111"/>
      <c r="E12" s="40" t="s">
        <v>504</v>
      </c>
      <c r="F12" s="22"/>
      <c r="G12" s="22"/>
      <c r="H12" s="34"/>
    </row>
    <row r="13" spans="1:9" s="53" customFormat="1" x14ac:dyDescent="0.25">
      <c r="A13" s="80"/>
      <c r="B13" s="51"/>
      <c r="C13" s="51"/>
      <c r="D13" s="51"/>
      <c r="E13" s="51"/>
      <c r="F13" s="77"/>
      <c r="G13" s="17"/>
      <c r="H13" s="17"/>
      <c r="I13" s="17"/>
    </row>
    <row r="14" spans="1:9" s="53" customFormat="1" ht="13.8" thickBot="1" x14ac:dyDescent="0.3">
      <c r="A14" s="80"/>
      <c r="B14" s="52"/>
      <c r="C14" s="52"/>
      <c r="D14" s="52"/>
      <c r="E14" s="52"/>
      <c r="F14" s="77"/>
      <c r="G14" s="17"/>
      <c r="H14" s="17"/>
      <c r="I14" s="17"/>
    </row>
    <row r="15" spans="1:9" ht="13.8" thickBot="1" x14ac:dyDescent="0.3">
      <c r="A15" s="5" t="s">
        <v>163</v>
      </c>
      <c r="B15" s="216"/>
      <c r="C15" s="216"/>
      <c r="D15" s="216"/>
      <c r="E15" s="86"/>
      <c r="F15" s="159" t="s">
        <v>75</v>
      </c>
      <c r="G15" s="254" t="s">
        <v>362</v>
      </c>
      <c r="H15" s="131" t="s">
        <v>80</v>
      </c>
      <c r="I15" s="8"/>
    </row>
    <row r="16" spans="1:9" x14ac:dyDescent="0.25">
      <c r="B16" s="113" t="s">
        <v>226</v>
      </c>
      <c r="C16" s="114"/>
      <c r="D16" s="114"/>
      <c r="E16" s="116" t="s">
        <v>25</v>
      </c>
      <c r="F16" s="55" t="s">
        <v>460</v>
      </c>
      <c r="G16" s="269" t="s">
        <v>460</v>
      </c>
      <c r="H16" s="69" t="s">
        <v>460</v>
      </c>
      <c r="I16" s="8"/>
    </row>
    <row r="17" spans="1:9" x14ac:dyDescent="0.25">
      <c r="B17" s="113"/>
      <c r="C17" s="114"/>
      <c r="D17" s="114"/>
      <c r="E17" s="115" t="s">
        <v>23</v>
      </c>
      <c r="F17" s="60" t="s">
        <v>461</v>
      </c>
      <c r="G17" s="64" t="s">
        <v>462</v>
      </c>
      <c r="H17" s="54" t="s">
        <v>463</v>
      </c>
      <c r="I17" s="8"/>
    </row>
    <row r="18" spans="1:9" ht="13.8" thickBot="1" x14ac:dyDescent="0.3">
      <c r="B18" s="110"/>
      <c r="C18" s="111"/>
      <c r="D18" s="111"/>
      <c r="E18" s="137" t="s">
        <v>24</v>
      </c>
      <c r="F18" s="66" t="s">
        <v>464</v>
      </c>
      <c r="G18" s="70" t="s">
        <v>462</v>
      </c>
      <c r="H18" s="246" t="s">
        <v>505</v>
      </c>
      <c r="I18" s="8"/>
    </row>
    <row r="19" spans="1:9" s="53" customFormat="1" x14ac:dyDescent="0.25">
      <c r="A19" s="80"/>
      <c r="B19" s="85"/>
      <c r="C19" s="85"/>
      <c r="D19" s="85"/>
      <c r="E19" s="85"/>
      <c r="F19" s="267"/>
      <c r="G19" s="267"/>
      <c r="H19" s="267"/>
      <c r="I19" s="17"/>
    </row>
    <row r="20" spans="1:9" s="53" customFormat="1" ht="13.8" thickBot="1" x14ac:dyDescent="0.3">
      <c r="A20" s="80"/>
      <c r="B20" s="85"/>
      <c r="C20" s="85"/>
      <c r="D20" s="85"/>
      <c r="E20" s="85"/>
      <c r="F20" s="267"/>
      <c r="G20" s="267"/>
      <c r="H20" s="267"/>
      <c r="I20" s="17"/>
    </row>
    <row r="21" spans="1:9" s="53" customFormat="1" ht="13.8" thickBot="1" x14ac:dyDescent="0.3">
      <c r="A21" s="80" t="s">
        <v>164</v>
      </c>
      <c r="B21" s="8"/>
      <c r="C21" s="8"/>
      <c r="E21" s="11"/>
      <c r="F21" s="229" t="s">
        <v>75</v>
      </c>
      <c r="G21" s="230" t="s">
        <v>363</v>
      </c>
      <c r="H21" s="231" t="s">
        <v>80</v>
      </c>
      <c r="I21" s="17"/>
    </row>
    <row r="22" spans="1:9" s="53" customFormat="1" x14ac:dyDescent="0.25">
      <c r="B22" s="325" t="s">
        <v>364</v>
      </c>
      <c r="C22" s="107"/>
      <c r="D22" s="107"/>
      <c r="E22" s="136" t="s">
        <v>25</v>
      </c>
      <c r="F22" s="91" t="s">
        <v>460</v>
      </c>
      <c r="G22" s="92" t="s">
        <v>460</v>
      </c>
      <c r="H22" s="93" t="s">
        <v>460</v>
      </c>
      <c r="I22" s="17"/>
    </row>
    <row r="23" spans="1:9" s="53" customFormat="1" x14ac:dyDescent="0.25">
      <c r="A23" s="80"/>
      <c r="B23" s="113"/>
      <c r="C23" s="114"/>
      <c r="D23" s="114"/>
      <c r="E23" s="115" t="s">
        <v>23</v>
      </c>
      <c r="F23" s="60" t="s">
        <v>460</v>
      </c>
      <c r="G23" s="64" t="s">
        <v>460</v>
      </c>
      <c r="H23" s="65" t="s">
        <v>460</v>
      </c>
      <c r="I23" s="17"/>
    </row>
    <row r="24" spans="1:9" s="53" customFormat="1" ht="13.8" thickBot="1" x14ac:dyDescent="0.3">
      <c r="A24" s="80"/>
      <c r="B24" s="110"/>
      <c r="C24" s="111"/>
      <c r="D24" s="111"/>
      <c r="E24" s="137" t="s">
        <v>24</v>
      </c>
      <c r="F24" s="66" t="s">
        <v>460</v>
      </c>
      <c r="G24" s="67" t="s">
        <v>460</v>
      </c>
      <c r="H24" s="68" t="s">
        <v>460</v>
      </c>
      <c r="I24" s="17"/>
    </row>
    <row r="25" spans="1:9" s="53" customFormat="1" x14ac:dyDescent="0.25">
      <c r="A25" s="80"/>
      <c r="B25" s="85"/>
      <c r="C25" s="85"/>
      <c r="D25" s="85"/>
      <c r="E25" s="85"/>
      <c r="F25" s="267"/>
      <c r="G25" s="267"/>
      <c r="H25" s="267"/>
      <c r="I25" s="17"/>
    </row>
    <row r="26" spans="1:9" s="53" customFormat="1" ht="13.8" thickBot="1" x14ac:dyDescent="0.3">
      <c r="A26" s="80"/>
      <c r="B26" s="85"/>
      <c r="C26" s="85"/>
      <c r="D26" s="85"/>
      <c r="E26" s="85"/>
      <c r="F26" s="267"/>
      <c r="G26" s="267"/>
      <c r="H26" s="267"/>
      <c r="I26" s="17"/>
    </row>
    <row r="27" spans="1:9" x14ac:dyDescent="0.25">
      <c r="A27" s="5" t="s">
        <v>227</v>
      </c>
      <c r="B27" s="106" t="s">
        <v>416</v>
      </c>
      <c r="C27" s="117"/>
      <c r="D27" s="445">
        <v>0.182</v>
      </c>
      <c r="E27" s="8"/>
      <c r="F27" s="9"/>
      <c r="G27" s="8"/>
    </row>
    <row r="28" spans="1:9" ht="13.8" thickBot="1" x14ac:dyDescent="0.3">
      <c r="B28" s="110"/>
      <c r="C28" s="118" t="s">
        <v>105</v>
      </c>
      <c r="D28" s="446">
        <v>42004</v>
      </c>
    </row>
    <row r="31" spans="1:9" s="46" customFormat="1" x14ac:dyDescent="0.25">
      <c r="A31" s="79">
        <v>2</v>
      </c>
      <c r="B31" s="46" t="s">
        <v>22</v>
      </c>
    </row>
    <row r="32" spans="1:9" x14ac:dyDescent="0.25">
      <c r="A32" s="97"/>
    </row>
    <row r="33" spans="1:7" x14ac:dyDescent="0.25">
      <c r="A33" s="97"/>
    </row>
    <row r="34" spans="1:7" s="3" customFormat="1" x14ac:dyDescent="0.25">
      <c r="A34" s="97" t="s">
        <v>165</v>
      </c>
      <c r="B34" s="13" t="s">
        <v>217</v>
      </c>
    </row>
    <row r="35" spans="1:7" s="3" customFormat="1" ht="13.8" thickBot="1" x14ac:dyDescent="0.3">
      <c r="A35" s="97"/>
      <c r="B35" s="13"/>
    </row>
    <row r="36" spans="1:7" x14ac:dyDescent="0.25">
      <c r="A36" s="97"/>
      <c r="B36" s="106" t="s">
        <v>8</v>
      </c>
      <c r="C36" s="107"/>
      <c r="D36" s="107"/>
      <c r="E36" s="61" t="s">
        <v>457</v>
      </c>
      <c r="F36" s="21"/>
    </row>
    <row r="37" spans="1:7" x14ac:dyDescent="0.25">
      <c r="A37" s="97"/>
      <c r="B37" s="108" t="s">
        <v>3</v>
      </c>
      <c r="C37" s="109"/>
      <c r="D37" s="109"/>
      <c r="E37" s="59" t="s">
        <v>45</v>
      </c>
      <c r="F37" s="41"/>
    </row>
    <row r="38" spans="1:7" ht="13.8" thickBot="1" x14ac:dyDescent="0.3">
      <c r="A38" s="97"/>
      <c r="B38" s="119" t="s">
        <v>4</v>
      </c>
      <c r="C38" s="120"/>
      <c r="D38" s="120"/>
      <c r="E38" s="447" t="s">
        <v>476</v>
      </c>
      <c r="F38" s="24"/>
    </row>
    <row r="39" spans="1:7" s="53" customFormat="1" ht="13.8" thickBot="1" x14ac:dyDescent="0.3">
      <c r="A39" s="99"/>
      <c r="B39" s="56"/>
      <c r="C39" s="56"/>
      <c r="D39" s="56"/>
      <c r="E39" s="103"/>
      <c r="F39" s="105"/>
    </row>
    <row r="40" spans="1:7" x14ac:dyDescent="0.25">
      <c r="A40" s="97"/>
      <c r="B40" s="121" t="s">
        <v>9</v>
      </c>
      <c r="C40" s="122"/>
      <c r="D40" s="122"/>
      <c r="E40" s="515" t="s">
        <v>499</v>
      </c>
      <c r="F40" s="10"/>
    </row>
    <row r="41" spans="1:7" x14ac:dyDescent="0.25">
      <c r="A41" s="97"/>
      <c r="B41" s="113" t="s">
        <v>152</v>
      </c>
      <c r="C41" s="114"/>
      <c r="D41" s="114"/>
      <c r="E41" s="104" t="s">
        <v>465</v>
      </c>
      <c r="F41" s="10"/>
    </row>
    <row r="42" spans="1:7" s="53" customFormat="1" ht="13.8" thickBot="1" x14ac:dyDescent="0.3">
      <c r="A42" s="99"/>
      <c r="B42" s="119" t="s">
        <v>153</v>
      </c>
      <c r="C42" s="120"/>
      <c r="D42" s="120"/>
      <c r="E42" s="90" t="s">
        <v>465</v>
      </c>
      <c r="F42" s="10"/>
    </row>
    <row r="43" spans="1:7" x14ac:dyDescent="0.25">
      <c r="A43" s="97"/>
      <c r="B43" s="4"/>
    </row>
    <row r="44" spans="1:7" x14ac:dyDescent="0.25">
      <c r="A44" s="97"/>
      <c r="B44" s="4"/>
    </row>
    <row r="45" spans="1:7" s="3" customFormat="1" x14ac:dyDescent="0.25">
      <c r="A45" s="97" t="s">
        <v>166</v>
      </c>
      <c r="B45" s="13" t="s">
        <v>7</v>
      </c>
    </row>
    <row r="46" spans="1:7" s="3" customFormat="1" ht="13.8" thickBot="1" x14ac:dyDescent="0.3">
      <c r="A46" s="97"/>
      <c r="B46" s="13"/>
    </row>
    <row r="47" spans="1:7" s="3" customFormat="1" x14ac:dyDescent="0.25">
      <c r="A47" s="97"/>
      <c r="B47" s="13"/>
      <c r="C47" s="272"/>
      <c r="E47" s="229" t="s">
        <v>6</v>
      </c>
      <c r="F47" s="344" t="s">
        <v>418</v>
      </c>
      <c r="G47" s="271"/>
    </row>
    <row r="48" spans="1:7" s="3" customFormat="1" ht="13.8" thickBot="1" x14ac:dyDescent="0.3">
      <c r="A48" s="97"/>
      <c r="B48" s="13"/>
      <c r="C48" s="258"/>
      <c r="E48" s="273" t="s">
        <v>256</v>
      </c>
      <c r="F48" s="345" t="s">
        <v>419</v>
      </c>
      <c r="G48" s="271"/>
    </row>
    <row r="49" spans="1:7" x14ac:dyDescent="0.25">
      <c r="A49" s="97"/>
      <c r="B49" s="126" t="s">
        <v>0</v>
      </c>
      <c r="C49" s="257" t="s">
        <v>5</v>
      </c>
      <c r="D49" s="127"/>
      <c r="E49" s="382">
        <v>0</v>
      </c>
      <c r="F49" s="383">
        <v>0</v>
      </c>
      <c r="G49" s="10"/>
    </row>
    <row r="50" spans="1:7" s="53" customFormat="1" x14ac:dyDescent="0.25">
      <c r="A50" s="99"/>
      <c r="B50" s="128"/>
      <c r="C50" s="265" t="s">
        <v>14</v>
      </c>
      <c r="D50" s="264"/>
      <c r="E50" s="384">
        <v>0</v>
      </c>
      <c r="F50" s="385">
        <v>0</v>
      </c>
      <c r="G50" s="270"/>
    </row>
    <row r="51" spans="1:7" x14ac:dyDescent="0.25">
      <c r="A51" s="97"/>
      <c r="B51" s="128"/>
      <c r="C51" s="138" t="s">
        <v>13</v>
      </c>
      <c r="D51" s="217"/>
      <c r="E51" s="386">
        <f>3337.5+875+450</f>
        <v>4662.5</v>
      </c>
      <c r="F51" s="386">
        <f>3337.5+875</f>
        <v>4212.5</v>
      </c>
      <c r="G51" s="10"/>
    </row>
    <row r="52" spans="1:7" ht="13.8" thickBot="1" x14ac:dyDescent="0.3">
      <c r="A52" s="97"/>
      <c r="B52" s="128"/>
      <c r="C52" s="139" t="s">
        <v>102</v>
      </c>
      <c r="D52" s="259"/>
      <c r="E52" s="387">
        <v>0</v>
      </c>
      <c r="F52" s="387">
        <v>0</v>
      </c>
      <c r="G52" s="10"/>
    </row>
    <row r="53" spans="1:7" ht="13.8" thickBot="1" x14ac:dyDescent="0.3">
      <c r="A53" s="97"/>
      <c r="B53" s="123"/>
      <c r="C53" s="129" t="s">
        <v>6</v>
      </c>
      <c r="D53" s="124"/>
      <c r="E53" s="388">
        <f>SUM(E49:E52)</f>
        <v>4662.5</v>
      </c>
      <c r="F53" s="388">
        <f>SUM(F49:F52)</f>
        <v>4212.5</v>
      </c>
      <c r="G53" s="10"/>
    </row>
    <row r="54" spans="1:7" ht="13.8" thickBot="1" x14ac:dyDescent="0.3">
      <c r="A54" s="97"/>
    </row>
    <row r="55" spans="1:7" ht="13.8" thickBot="1" x14ac:dyDescent="0.3">
      <c r="A55" s="97"/>
      <c r="B55" s="123" t="s">
        <v>20</v>
      </c>
      <c r="C55" s="124"/>
      <c r="D55" s="125"/>
      <c r="E55" s="389">
        <f>2750+750+400</f>
        <v>3900</v>
      </c>
    </row>
    <row r="56" spans="1:7" x14ac:dyDescent="0.25">
      <c r="A56" s="97"/>
    </row>
    <row r="57" spans="1:7" x14ac:dyDescent="0.25">
      <c r="A57" s="97"/>
    </row>
    <row r="58" spans="1:7" s="3" customFormat="1" x14ac:dyDescent="0.25">
      <c r="A58" s="97" t="s">
        <v>167</v>
      </c>
      <c r="B58" s="13" t="s">
        <v>196</v>
      </c>
    </row>
    <row r="59" spans="1:7" s="3" customFormat="1" ht="13.8" thickBot="1" x14ac:dyDescent="0.3">
      <c r="A59" s="97"/>
      <c r="B59" s="13"/>
    </row>
    <row r="60" spans="1:7" ht="12.75" customHeight="1" thickBot="1" x14ac:dyDescent="0.3">
      <c r="A60" s="97"/>
      <c r="C60" s="255" t="s">
        <v>366</v>
      </c>
      <c r="D60" s="256" t="s">
        <v>367</v>
      </c>
    </row>
    <row r="61" spans="1:7" x14ac:dyDescent="0.25">
      <c r="A61" s="97"/>
      <c r="B61" s="106" t="s">
        <v>69</v>
      </c>
      <c r="C61" s="528">
        <v>0.05</v>
      </c>
      <c r="D61" s="528">
        <f>(E53-E55)/E55</f>
        <v>0.19551282051282051</v>
      </c>
      <c r="E61" s="390" t="s">
        <v>466</v>
      </c>
    </row>
    <row r="62" spans="1:7" x14ac:dyDescent="0.25">
      <c r="A62" s="97"/>
      <c r="B62" s="327" t="s">
        <v>369</v>
      </c>
      <c r="C62" s="529">
        <v>0.05</v>
      </c>
      <c r="D62" s="529">
        <f>D61</f>
        <v>0.19551282051282051</v>
      </c>
      <c r="E62" s="349"/>
    </row>
    <row r="63" spans="1:7" ht="13.8" thickBot="1" x14ac:dyDescent="0.3">
      <c r="A63" s="97"/>
      <c r="B63" s="211" t="s">
        <v>368</v>
      </c>
      <c r="C63" s="529">
        <v>0.05</v>
      </c>
      <c r="D63" s="529">
        <f>D62</f>
        <v>0.19551282051282051</v>
      </c>
      <c r="E63" s="349"/>
    </row>
    <row r="64" spans="1:7" s="53" customFormat="1" x14ac:dyDescent="0.25">
      <c r="A64" s="99"/>
      <c r="B64" s="52"/>
      <c r="C64" s="73"/>
      <c r="D64" s="52"/>
      <c r="E64" s="17"/>
    </row>
    <row r="65" spans="1:7" s="53" customFormat="1" x14ac:dyDescent="0.25">
      <c r="A65" s="99"/>
      <c r="B65" s="52"/>
      <c r="C65" s="73"/>
      <c r="D65" s="52"/>
      <c r="E65" s="17"/>
    </row>
    <row r="66" spans="1:7" s="53" customFormat="1" x14ac:dyDescent="0.25">
      <c r="A66" s="99" t="s">
        <v>168</v>
      </c>
      <c r="B66" s="29" t="s">
        <v>228</v>
      </c>
      <c r="C66" s="73"/>
      <c r="D66" s="52"/>
      <c r="E66" s="17"/>
    </row>
    <row r="67" spans="1:7" s="53" customFormat="1" ht="13.8" thickBot="1" x14ac:dyDescent="0.3">
      <c r="A67" s="99"/>
      <c r="B67" s="52"/>
      <c r="C67" s="73"/>
      <c r="D67" s="52"/>
      <c r="E67" s="17"/>
    </row>
    <row r="68" spans="1:7" s="53" customFormat="1" ht="13.8" thickBot="1" x14ac:dyDescent="0.3">
      <c r="A68" s="99"/>
      <c r="B68" s="52"/>
      <c r="C68" s="73"/>
      <c r="D68" s="52"/>
      <c r="E68" s="232" t="s">
        <v>75</v>
      </c>
      <c r="F68" s="254" t="s">
        <v>362</v>
      </c>
      <c r="G68" s="268" t="s">
        <v>80</v>
      </c>
    </row>
    <row r="69" spans="1:7" x14ac:dyDescent="0.25">
      <c r="A69" s="97"/>
      <c r="B69" s="106" t="s">
        <v>2</v>
      </c>
      <c r="C69" s="107"/>
      <c r="D69" s="136" t="s">
        <v>25</v>
      </c>
      <c r="E69" s="55" t="s">
        <v>467</v>
      </c>
      <c r="F69" s="62" t="s">
        <v>462</v>
      </c>
      <c r="G69" s="63" t="s">
        <v>463</v>
      </c>
    </row>
    <row r="70" spans="1:7" x14ac:dyDescent="0.25">
      <c r="A70" s="97"/>
      <c r="B70" s="113"/>
      <c r="C70" s="114"/>
      <c r="D70" s="115" t="s">
        <v>23</v>
      </c>
      <c r="E70" s="60" t="s">
        <v>468</v>
      </c>
      <c r="F70" s="64" t="s">
        <v>462</v>
      </c>
      <c r="G70" s="65" t="s">
        <v>463</v>
      </c>
    </row>
    <row r="71" spans="1:7" ht="13.8" thickBot="1" x14ac:dyDescent="0.3">
      <c r="A71" s="97"/>
      <c r="B71" s="110"/>
      <c r="C71" s="111"/>
      <c r="D71" s="137" t="s">
        <v>24</v>
      </c>
      <c r="E71" s="66" t="s">
        <v>460</v>
      </c>
      <c r="F71" s="67" t="s">
        <v>460</v>
      </c>
      <c r="G71" s="68" t="s">
        <v>460</v>
      </c>
    </row>
    <row r="72" spans="1:7" x14ac:dyDescent="0.25">
      <c r="A72" s="97"/>
      <c r="B72" s="8"/>
      <c r="C72" s="8"/>
      <c r="D72" s="8"/>
    </row>
    <row r="73" spans="1:7" x14ac:dyDescent="0.25">
      <c r="A73" s="97"/>
      <c r="B73" s="8"/>
      <c r="C73" s="8"/>
      <c r="D73" s="8"/>
    </row>
    <row r="74" spans="1:7" s="53" customFormat="1" x14ac:dyDescent="0.25">
      <c r="A74" s="99" t="s">
        <v>169</v>
      </c>
      <c r="B74" s="71" t="s">
        <v>214</v>
      </c>
      <c r="C74" s="72"/>
    </row>
    <row r="75" spans="1:7" ht="13.8" thickBot="1" x14ac:dyDescent="0.3">
      <c r="A75" s="100"/>
      <c r="B75" s="6"/>
      <c r="C75" s="6"/>
    </row>
    <row r="76" spans="1:7" ht="13.8" thickBot="1" x14ac:dyDescent="0.3">
      <c r="A76" s="97"/>
      <c r="B76" s="140" t="s">
        <v>17</v>
      </c>
      <c r="C76" s="141"/>
      <c r="D76" s="218"/>
      <c r="E76" s="228" t="s">
        <v>15</v>
      </c>
      <c r="G76" s="8"/>
    </row>
    <row r="77" spans="1:7" x14ac:dyDescent="0.25">
      <c r="A77" s="97"/>
      <c r="B77" s="142" t="s">
        <v>18</v>
      </c>
      <c r="C77" s="143"/>
      <c r="D77" s="219"/>
      <c r="E77" s="391">
        <v>111.095</v>
      </c>
      <c r="G77" s="8"/>
    </row>
    <row r="78" spans="1:7" x14ac:dyDescent="0.25">
      <c r="A78" s="97"/>
      <c r="B78" s="142" t="s">
        <v>370</v>
      </c>
      <c r="C78" s="143"/>
      <c r="D78" s="219"/>
      <c r="E78" s="392">
        <f>601.5+50</f>
        <v>651.5</v>
      </c>
      <c r="G78" s="8"/>
    </row>
    <row r="79" spans="1:7" ht="13.8" thickBot="1" x14ac:dyDescent="0.3">
      <c r="A79" s="97"/>
      <c r="B79" s="144" t="s">
        <v>19</v>
      </c>
      <c r="C79" s="145"/>
      <c r="D79" s="220"/>
      <c r="E79" s="393">
        <v>0</v>
      </c>
      <c r="G79" s="8"/>
    </row>
    <row r="80" spans="1:7" ht="13.8" thickBot="1" x14ac:dyDescent="0.3">
      <c r="A80" s="97"/>
      <c r="B80" s="146"/>
      <c r="C80" s="141"/>
      <c r="D80" s="221" t="s">
        <v>230</v>
      </c>
      <c r="E80" s="394">
        <f>SUM(E77:E79)</f>
        <v>762.59500000000003</v>
      </c>
      <c r="G80" s="8"/>
    </row>
    <row r="81" spans="1:7" x14ac:dyDescent="0.25">
      <c r="A81" s="97"/>
      <c r="B81" s="147" t="s">
        <v>20</v>
      </c>
      <c r="C81" s="148"/>
      <c r="D81" s="222"/>
      <c r="E81" s="395">
        <f>2750+750+400</f>
        <v>3900</v>
      </c>
      <c r="G81" s="8"/>
    </row>
    <row r="82" spans="1:7" ht="13.8" thickBot="1" x14ac:dyDescent="0.3">
      <c r="A82" s="97"/>
      <c r="B82" s="149" t="s">
        <v>21</v>
      </c>
      <c r="C82" s="150"/>
      <c r="D82" s="223"/>
      <c r="E82" s="396">
        <v>0</v>
      </c>
      <c r="G82" s="8"/>
    </row>
    <row r="83" spans="1:7" ht="13.8" thickBot="1" x14ac:dyDescent="0.3">
      <c r="A83" s="97"/>
      <c r="B83" s="146"/>
      <c r="C83" s="141"/>
      <c r="D83" s="221" t="s">
        <v>104</v>
      </c>
      <c r="E83" s="394">
        <f>SUM(E81:E82)</f>
        <v>3900</v>
      </c>
      <c r="G83" s="8"/>
    </row>
    <row r="84" spans="1:7" ht="13.8" thickBot="1" x14ac:dyDescent="0.3">
      <c r="A84" s="97"/>
      <c r="B84" s="140" t="s">
        <v>16</v>
      </c>
      <c r="C84" s="141"/>
      <c r="D84" s="218"/>
      <c r="E84" s="394">
        <f>E83+E80</f>
        <v>4662.5950000000003</v>
      </c>
      <c r="G84" s="8"/>
    </row>
    <row r="85" spans="1:7" x14ac:dyDescent="0.25">
      <c r="A85" s="97"/>
      <c r="B85" s="283"/>
      <c r="C85" s="75"/>
      <c r="D85" s="75"/>
      <c r="E85" s="17"/>
      <c r="G85" s="8"/>
    </row>
    <row r="86" spans="1:7" x14ac:dyDescent="0.25">
      <c r="A86" s="97"/>
    </row>
    <row r="87" spans="1:7" s="350" customFormat="1" x14ac:dyDescent="0.25">
      <c r="A87" s="347" t="s">
        <v>425</v>
      </c>
      <c r="B87" s="71" t="s">
        <v>426</v>
      </c>
      <c r="E87" s="521"/>
      <c r="G87" s="416"/>
    </row>
    <row r="88" spans="1:7" s="350" customFormat="1" x14ac:dyDescent="0.25">
      <c r="A88" s="347"/>
      <c r="E88" s="521"/>
      <c r="G88" s="416"/>
    </row>
    <row r="89" spans="1:7" s="350" customFormat="1" ht="14.4" x14ac:dyDescent="0.25">
      <c r="B89" s="522" t="s">
        <v>500</v>
      </c>
      <c r="E89" s="521"/>
      <c r="G89" s="416"/>
    </row>
    <row r="90" spans="1:7" s="350" customFormat="1" ht="14.4" x14ac:dyDescent="0.25">
      <c r="B90" s="522" t="s">
        <v>501</v>
      </c>
      <c r="C90" s="523"/>
      <c r="D90" s="523"/>
      <c r="E90" s="521"/>
      <c r="G90" s="416"/>
    </row>
    <row r="91" spans="1:7" s="350" customFormat="1" ht="14.4" x14ac:dyDescent="0.25">
      <c r="B91" s="522" t="s">
        <v>427</v>
      </c>
      <c r="C91" s="523"/>
      <c r="D91" s="523"/>
      <c r="E91" s="521"/>
      <c r="G91" s="416"/>
    </row>
    <row r="92" spans="1:7" s="350" customFormat="1" ht="14.4" x14ac:dyDescent="0.25">
      <c r="B92" s="522" t="s">
        <v>428</v>
      </c>
      <c r="C92" s="523"/>
      <c r="D92" s="523"/>
      <c r="E92" s="521"/>
      <c r="G92" s="416"/>
    </row>
    <row r="93" spans="1:7" s="350" customFormat="1" ht="14.4" x14ac:dyDescent="0.25">
      <c r="B93" s="522" t="s">
        <v>429</v>
      </c>
      <c r="C93" s="523"/>
      <c r="D93" s="523"/>
      <c r="E93" s="521"/>
      <c r="G93" s="416"/>
    </row>
    <row r="94" spans="1:7" s="350" customFormat="1" ht="14.4" x14ac:dyDescent="0.3">
      <c r="A94" s="347"/>
      <c r="C94" s="524" t="s">
        <v>430</v>
      </c>
      <c r="D94" s="523"/>
      <c r="E94" s="521"/>
      <c r="G94" s="416"/>
    </row>
    <row r="95" spans="1:7" s="350" customFormat="1" ht="14.4" x14ac:dyDescent="0.3">
      <c r="A95" s="347"/>
      <c r="C95" s="524" t="s">
        <v>431</v>
      </c>
      <c r="D95" s="523"/>
      <c r="E95" s="521"/>
      <c r="G95" s="416"/>
    </row>
    <row r="96" spans="1:7" s="350" customFormat="1" ht="14.4" x14ac:dyDescent="0.3">
      <c r="A96" s="347"/>
      <c r="C96" s="524" t="s">
        <v>454</v>
      </c>
      <c r="D96" s="523"/>
      <c r="E96" s="521"/>
      <c r="G96" s="416"/>
    </row>
    <row r="97" spans="1:10" s="350" customFormat="1" ht="14.4" x14ac:dyDescent="0.25">
      <c r="A97" s="347"/>
      <c r="B97" s="525" t="s">
        <v>502</v>
      </c>
      <c r="C97" s="523"/>
      <c r="D97" s="523"/>
      <c r="E97" s="521"/>
      <c r="G97" s="416"/>
    </row>
    <row r="98" spans="1:10" s="350" customFormat="1" ht="14.4" x14ac:dyDescent="0.25">
      <c r="A98" s="347"/>
      <c r="B98" s="525" t="s">
        <v>503</v>
      </c>
      <c r="E98" s="521"/>
      <c r="G98" s="416"/>
    </row>
    <row r="99" spans="1:10" s="350" customFormat="1" x14ac:dyDescent="0.25">
      <c r="A99" s="347"/>
    </row>
    <row r="100" spans="1:10" s="350" customFormat="1" x14ac:dyDescent="0.25">
      <c r="A100" s="347" t="s">
        <v>432</v>
      </c>
      <c r="B100" s="71" t="s">
        <v>453</v>
      </c>
      <c r="C100" s="3"/>
      <c r="D100" s="350" t="s">
        <v>433</v>
      </c>
    </row>
    <row r="101" spans="1:10" x14ac:dyDescent="0.25">
      <c r="A101" s="347"/>
      <c r="B101" s="346"/>
      <c r="C101" s="346"/>
      <c r="D101" s="346"/>
      <c r="E101" s="346"/>
      <c r="F101" s="346"/>
      <c r="G101" s="346"/>
    </row>
    <row r="102" spans="1:10" x14ac:dyDescent="0.25">
      <c r="A102" s="97"/>
    </row>
    <row r="103" spans="1:10" s="46" customFormat="1" x14ac:dyDescent="0.25">
      <c r="A103" s="79">
        <v>3</v>
      </c>
      <c r="B103" s="46" t="s">
        <v>215</v>
      </c>
    </row>
    <row r="104" spans="1:10" s="20" customFormat="1" x14ac:dyDescent="0.25">
      <c r="A104" s="98"/>
    </row>
    <row r="106" spans="1:10" x14ac:dyDescent="0.25">
      <c r="A106" s="5" t="s">
        <v>170</v>
      </c>
      <c r="B106" s="27" t="s">
        <v>371</v>
      </c>
      <c r="C106" s="8"/>
      <c r="D106" s="8"/>
      <c r="E106" s="8"/>
      <c r="F106" s="8"/>
      <c r="G106" s="8"/>
      <c r="H106" s="8"/>
      <c r="I106" s="8"/>
      <c r="J106" s="8"/>
    </row>
    <row r="107" spans="1:10" ht="13.8" thickBot="1" x14ac:dyDescent="0.3"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3.8" thickBot="1" x14ac:dyDescent="0.3">
      <c r="B108" s="48"/>
      <c r="C108" s="49"/>
      <c r="D108" s="243" t="s">
        <v>154</v>
      </c>
      <c r="E108" s="151" t="s">
        <v>10</v>
      </c>
      <c r="F108" s="151" t="s">
        <v>372</v>
      </c>
      <c r="G108" s="8"/>
      <c r="H108" s="8"/>
      <c r="I108" s="8"/>
    </row>
    <row r="109" spans="1:10" x14ac:dyDescent="0.25">
      <c r="B109" s="152" t="s">
        <v>46</v>
      </c>
      <c r="C109" s="153"/>
      <c r="D109" s="397">
        <v>0</v>
      </c>
      <c r="E109" s="82">
        <v>0</v>
      </c>
      <c r="F109" s="11"/>
      <c r="G109" s="8"/>
      <c r="H109" s="8"/>
      <c r="I109" s="8"/>
    </row>
    <row r="110" spans="1:10" ht="26.4" x14ac:dyDescent="0.25">
      <c r="B110" s="154" t="s">
        <v>40</v>
      </c>
      <c r="C110" s="155"/>
      <c r="D110" s="448">
        <f>(1500*(DATE(2015,11,5)-C4)/365.25+(1837.5+875)*(DATE(2017,10,25)-C4)/365.25+450*(DATE(2019,11,18)-C4)/365.25)/(1500+1837.5+875+450)*12</f>
        <v>22.64104243852222</v>
      </c>
      <c r="E110" s="449">
        <f>(1500*9.11+(1837.5+875)*11.14+450*9.77)/(1500+1837.5+875+450)*12</f>
        <v>124.25630026809651</v>
      </c>
      <c r="F110" s="398" t="s">
        <v>469</v>
      </c>
      <c r="G110" s="8"/>
      <c r="H110" s="8"/>
      <c r="I110" s="8"/>
    </row>
    <row r="111" spans="1:10" x14ac:dyDescent="0.25">
      <c r="B111" s="108" t="s">
        <v>41</v>
      </c>
      <c r="C111" s="212"/>
      <c r="D111" s="399">
        <v>0</v>
      </c>
      <c r="E111" s="400">
        <v>0</v>
      </c>
      <c r="F111" s="213"/>
      <c r="G111" s="8"/>
      <c r="H111" s="8"/>
      <c r="I111" s="8"/>
    </row>
    <row r="112" spans="1:10" ht="13.8" thickBot="1" x14ac:dyDescent="0.3">
      <c r="B112" s="152" t="s">
        <v>102</v>
      </c>
      <c r="C112" s="153"/>
      <c r="D112" s="401">
        <v>0</v>
      </c>
      <c r="E112" s="402">
        <v>0</v>
      </c>
      <c r="F112" s="11"/>
      <c r="G112" s="8"/>
      <c r="H112" s="8"/>
      <c r="I112" s="8"/>
    </row>
    <row r="113" spans="1:11" ht="13.8" thickBot="1" x14ac:dyDescent="0.3">
      <c r="B113" s="156"/>
      <c r="C113" s="224" t="s">
        <v>231</v>
      </c>
      <c r="D113" s="450">
        <f>SUM(D109:D112)</f>
        <v>22.64104243852222</v>
      </c>
      <c r="E113" s="451">
        <f>SUM(E109:E112)</f>
        <v>124.25630026809651</v>
      </c>
      <c r="F113" s="39"/>
      <c r="G113" s="8"/>
      <c r="H113" s="8"/>
      <c r="I113" s="8"/>
    </row>
    <row r="114" spans="1:11" s="17" customFormat="1" ht="13.8" thickBot="1" x14ac:dyDescent="0.3">
      <c r="A114" s="19"/>
      <c r="B114" s="242"/>
      <c r="C114" s="241"/>
      <c r="D114" s="403"/>
      <c r="E114" s="403"/>
    </row>
    <row r="115" spans="1:11" ht="13.8" thickBot="1" x14ac:dyDescent="0.3">
      <c r="B115" s="157"/>
      <c r="C115" s="225" t="s">
        <v>207</v>
      </c>
      <c r="D115" s="516">
        <f>4.13579206181946*12</f>
        <v>49.629504741833522</v>
      </c>
      <c r="E115" s="517">
        <f>D115+12</f>
        <v>61.629504741833522</v>
      </c>
      <c r="F115" s="452" t="s">
        <v>470</v>
      </c>
      <c r="G115" s="8"/>
      <c r="H115" s="8"/>
      <c r="I115" s="8"/>
    </row>
    <row r="116" spans="1:11" x14ac:dyDescent="0.25">
      <c r="B116" s="8"/>
      <c r="C116" s="8"/>
      <c r="D116" s="8"/>
      <c r="E116" s="8"/>
      <c r="F116" s="8"/>
      <c r="G116" s="8"/>
      <c r="H116" s="8"/>
      <c r="I116" s="8"/>
      <c r="J116" s="8"/>
    </row>
    <row r="117" spans="1:11" x14ac:dyDescent="0.25">
      <c r="B117" s="8"/>
      <c r="C117" s="8"/>
      <c r="D117" s="8"/>
      <c r="E117" s="8"/>
      <c r="F117" s="8"/>
      <c r="G117" s="8"/>
      <c r="H117" s="8"/>
      <c r="I117" s="8"/>
      <c r="J117" s="8"/>
    </row>
    <row r="118" spans="1:11" x14ac:dyDescent="0.25">
      <c r="A118" s="5" t="s">
        <v>171</v>
      </c>
      <c r="B118" s="27" t="s">
        <v>54</v>
      </c>
      <c r="C118" s="8"/>
      <c r="D118" s="8"/>
      <c r="E118" s="8"/>
      <c r="F118" s="8"/>
      <c r="G118" s="8"/>
      <c r="H118" s="8"/>
      <c r="I118" s="8"/>
      <c r="J118" s="8"/>
    </row>
    <row r="119" spans="1:11" ht="13.8" thickBot="1" x14ac:dyDescent="0.3">
      <c r="B119" s="8"/>
      <c r="C119" s="8"/>
      <c r="D119" s="8"/>
      <c r="E119" s="8"/>
      <c r="F119" s="8"/>
      <c r="G119" s="8"/>
      <c r="H119" s="8"/>
      <c r="I119" s="8"/>
      <c r="J119" s="8"/>
    </row>
    <row r="120" spans="1:11" ht="13.8" thickBot="1" x14ac:dyDescent="0.3">
      <c r="B120" s="22"/>
      <c r="C120" s="34"/>
      <c r="D120" s="328" t="s">
        <v>373</v>
      </c>
      <c r="E120" s="160" t="s">
        <v>49</v>
      </c>
      <c r="F120" s="161" t="s">
        <v>50</v>
      </c>
      <c r="G120" s="160" t="s">
        <v>410</v>
      </c>
      <c r="H120" s="160" t="s">
        <v>51</v>
      </c>
      <c r="I120" s="160" t="s">
        <v>52</v>
      </c>
      <c r="J120" s="131" t="s">
        <v>53</v>
      </c>
      <c r="K120" s="8"/>
    </row>
    <row r="121" spans="1:11" x14ac:dyDescent="0.25">
      <c r="B121" s="113" t="s">
        <v>46</v>
      </c>
      <c r="C121" s="132"/>
      <c r="D121" s="404">
        <v>0</v>
      </c>
      <c r="E121" s="405">
        <v>0</v>
      </c>
      <c r="F121" s="406">
        <v>0</v>
      </c>
      <c r="G121" s="405">
        <v>0</v>
      </c>
      <c r="H121" s="405">
        <v>0</v>
      </c>
      <c r="I121" s="406">
        <v>0</v>
      </c>
      <c r="J121" s="407">
        <v>0</v>
      </c>
      <c r="K121" s="349"/>
    </row>
    <row r="122" spans="1:11" ht="66" x14ac:dyDescent="0.25">
      <c r="B122" s="108" t="s">
        <v>40</v>
      </c>
      <c r="C122" s="133"/>
      <c r="D122" s="385">
        <v>1500</v>
      </c>
      <c r="E122" s="408">
        <v>0</v>
      </c>
      <c r="F122" s="408">
        <f>1837.5+875</f>
        <v>2712.5</v>
      </c>
      <c r="G122" s="408">
        <v>0</v>
      </c>
      <c r="H122" s="408">
        <v>450</v>
      </c>
      <c r="I122" s="409">
        <v>0</v>
      </c>
      <c r="J122" s="410">
        <v>0</v>
      </c>
      <c r="K122" s="398" t="s">
        <v>471</v>
      </c>
    </row>
    <row r="123" spans="1:11" x14ac:dyDescent="0.25">
      <c r="B123" s="108" t="s">
        <v>41</v>
      </c>
      <c r="C123" s="133"/>
      <c r="D123" s="385">
        <v>0</v>
      </c>
      <c r="E123" s="408">
        <v>0</v>
      </c>
      <c r="F123" s="409">
        <v>0</v>
      </c>
      <c r="G123" s="408">
        <v>0</v>
      </c>
      <c r="H123" s="408">
        <v>0</v>
      </c>
      <c r="I123" s="409">
        <v>0</v>
      </c>
      <c r="J123" s="410">
        <v>0</v>
      </c>
      <c r="K123" s="350"/>
    </row>
    <row r="124" spans="1:11" ht="13.8" thickBot="1" x14ac:dyDescent="0.3">
      <c r="B124" s="113" t="s">
        <v>102</v>
      </c>
      <c r="C124" s="132"/>
      <c r="D124" s="404">
        <v>0</v>
      </c>
      <c r="E124" s="405">
        <v>0</v>
      </c>
      <c r="F124" s="406">
        <v>0</v>
      </c>
      <c r="G124" s="405">
        <v>0</v>
      </c>
      <c r="H124" s="405">
        <v>0</v>
      </c>
      <c r="I124" s="406">
        <v>0</v>
      </c>
      <c r="J124" s="407">
        <v>0</v>
      </c>
      <c r="K124" s="350"/>
    </row>
    <row r="125" spans="1:11" ht="13.8" thickBot="1" x14ac:dyDescent="0.3">
      <c r="B125" s="158"/>
      <c r="C125" s="226" t="s">
        <v>232</v>
      </c>
      <c r="D125" s="411">
        <f>SUM(D121:D124)</f>
        <v>1500</v>
      </c>
      <c r="E125" s="412">
        <f t="shared" ref="E125:J125" si="0">SUM(E121:E124)</f>
        <v>0</v>
      </c>
      <c r="F125" s="413">
        <f t="shared" si="0"/>
        <v>2712.5</v>
      </c>
      <c r="G125" s="412">
        <f t="shared" si="0"/>
        <v>0</v>
      </c>
      <c r="H125" s="412">
        <f t="shared" si="0"/>
        <v>450</v>
      </c>
      <c r="I125" s="413">
        <f t="shared" si="0"/>
        <v>0</v>
      </c>
      <c r="J125" s="414">
        <f t="shared" si="0"/>
        <v>0</v>
      </c>
      <c r="K125" s="350"/>
    </row>
    <row r="126" spans="1:11" s="17" customFormat="1" ht="13.8" thickBot="1" x14ac:dyDescent="0.3">
      <c r="A126" s="19"/>
      <c r="B126" s="216"/>
      <c r="C126" s="239"/>
      <c r="D126" s="240"/>
      <c r="E126" s="240"/>
      <c r="F126" s="240"/>
      <c r="G126" s="240"/>
      <c r="H126" s="240"/>
      <c r="I126" s="240"/>
      <c r="J126" s="240"/>
    </row>
    <row r="127" spans="1:11" ht="79.8" thickBot="1" x14ac:dyDescent="0.3">
      <c r="B127" s="110"/>
      <c r="C127" s="227" t="s">
        <v>191</v>
      </c>
      <c r="D127" s="518">
        <v>500</v>
      </c>
      <c r="E127" s="415">
        <v>1000</v>
      </c>
      <c r="F127" s="519">
        <v>0</v>
      </c>
      <c r="G127" s="415">
        <v>0</v>
      </c>
      <c r="H127" s="415">
        <f>500+400</f>
        <v>900</v>
      </c>
      <c r="I127" s="519">
        <f>750+750</f>
        <v>1500</v>
      </c>
      <c r="J127" s="520">
        <v>0</v>
      </c>
      <c r="K127" s="398" t="s">
        <v>472</v>
      </c>
    </row>
    <row r="128" spans="1:11" x14ac:dyDescent="0.25"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25"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25">
      <c r="A130" s="5" t="s">
        <v>172</v>
      </c>
      <c r="B130" s="27" t="s">
        <v>209</v>
      </c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3.8" thickBot="1" x14ac:dyDescent="0.3"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3.8" thickBot="1" x14ac:dyDescent="0.3">
      <c r="B132" s="22"/>
      <c r="C132" s="34"/>
      <c r="D132" s="163" t="s">
        <v>48</v>
      </c>
      <c r="E132" s="164" t="s">
        <v>49</v>
      </c>
      <c r="F132" s="165" t="s">
        <v>50</v>
      </c>
      <c r="G132" s="341" t="s">
        <v>410</v>
      </c>
      <c r="H132" s="164" t="s">
        <v>51</v>
      </c>
      <c r="I132" s="165" t="s">
        <v>52</v>
      </c>
      <c r="J132" s="166" t="s">
        <v>53</v>
      </c>
      <c r="K132" s="8"/>
    </row>
    <row r="133" spans="1:11" x14ac:dyDescent="0.25">
      <c r="B133" s="113" t="s">
        <v>46</v>
      </c>
      <c r="C133" s="132"/>
      <c r="D133" s="404">
        <v>0</v>
      </c>
      <c r="E133" s="405">
        <v>0</v>
      </c>
      <c r="F133" s="406">
        <v>0</v>
      </c>
      <c r="G133" s="405">
        <v>0</v>
      </c>
      <c r="H133" s="405">
        <v>0</v>
      </c>
      <c r="I133" s="406">
        <v>0</v>
      </c>
      <c r="J133" s="407">
        <v>0</v>
      </c>
      <c r="K133" s="349"/>
    </row>
    <row r="134" spans="1:11" ht="26.4" x14ac:dyDescent="0.25">
      <c r="B134" s="108" t="s">
        <v>40</v>
      </c>
      <c r="C134" s="133"/>
      <c r="D134" s="385">
        <v>0</v>
      </c>
      <c r="E134" s="408">
        <v>0</v>
      </c>
      <c r="F134" s="409">
        <v>0</v>
      </c>
      <c r="G134" s="408">
        <v>0</v>
      </c>
      <c r="H134" s="408">
        <v>0</v>
      </c>
      <c r="I134" s="409">
        <f>450</f>
        <v>450</v>
      </c>
      <c r="J134" s="410">
        <f>1500+1837.5+875</f>
        <v>4212.5</v>
      </c>
      <c r="K134" s="398" t="s">
        <v>473</v>
      </c>
    </row>
    <row r="135" spans="1:11" x14ac:dyDescent="0.25">
      <c r="B135" s="108" t="s">
        <v>41</v>
      </c>
      <c r="C135" s="133"/>
      <c r="D135" s="385">
        <v>0</v>
      </c>
      <c r="E135" s="408">
        <v>0</v>
      </c>
      <c r="F135" s="409">
        <v>0</v>
      </c>
      <c r="G135" s="408">
        <v>0</v>
      </c>
      <c r="H135" s="408">
        <v>0</v>
      </c>
      <c r="I135" s="409">
        <v>0</v>
      </c>
      <c r="J135" s="410">
        <v>0</v>
      </c>
      <c r="K135" s="416"/>
    </row>
    <row r="136" spans="1:11" ht="13.8" thickBot="1" x14ac:dyDescent="0.3">
      <c r="B136" s="113" t="s">
        <v>102</v>
      </c>
      <c r="C136" s="132"/>
      <c r="D136" s="404">
        <v>0</v>
      </c>
      <c r="E136" s="405">
        <v>0</v>
      </c>
      <c r="F136" s="406">
        <v>0</v>
      </c>
      <c r="G136" s="405">
        <v>0</v>
      </c>
      <c r="H136" s="405">
        <v>0</v>
      </c>
      <c r="I136" s="406">
        <v>0</v>
      </c>
      <c r="J136" s="407">
        <v>0</v>
      </c>
      <c r="K136" s="416"/>
    </row>
    <row r="137" spans="1:11" ht="13.8" thickBot="1" x14ac:dyDescent="0.3">
      <c r="B137" s="158"/>
      <c r="C137" s="226" t="s">
        <v>233</v>
      </c>
      <c r="D137" s="411">
        <f t="shared" ref="D137:J137" si="1">SUM(D133:D136)</f>
        <v>0</v>
      </c>
      <c r="E137" s="412">
        <f t="shared" si="1"/>
        <v>0</v>
      </c>
      <c r="F137" s="413">
        <f t="shared" si="1"/>
        <v>0</v>
      </c>
      <c r="G137" s="412">
        <f t="shared" si="1"/>
        <v>0</v>
      </c>
      <c r="H137" s="412">
        <f t="shared" si="1"/>
        <v>0</v>
      </c>
      <c r="I137" s="413">
        <f t="shared" si="1"/>
        <v>450</v>
      </c>
      <c r="J137" s="414">
        <f t="shared" si="1"/>
        <v>4212.5</v>
      </c>
      <c r="K137" s="416"/>
    </row>
    <row r="138" spans="1:11" s="17" customFormat="1" ht="13.8" thickBot="1" x14ac:dyDescent="0.3">
      <c r="A138" s="19"/>
      <c r="B138" s="216"/>
      <c r="C138" s="239"/>
      <c r="D138" s="240"/>
      <c r="E138" s="240"/>
      <c r="F138" s="240"/>
      <c r="G138" s="240"/>
      <c r="H138" s="240"/>
      <c r="I138" s="240"/>
      <c r="J138" s="240"/>
    </row>
    <row r="139" spans="1:11" ht="79.8" thickBot="1" x14ac:dyDescent="0.3">
      <c r="B139" s="162"/>
      <c r="C139" s="227" t="s">
        <v>210</v>
      </c>
      <c r="D139" s="417">
        <v>0</v>
      </c>
      <c r="E139" s="418">
        <v>500</v>
      </c>
      <c r="F139" s="418">
        <v>1000</v>
      </c>
      <c r="G139" s="418">
        <v>0</v>
      </c>
      <c r="H139" s="415">
        <v>0</v>
      </c>
      <c r="I139" s="415">
        <v>2400</v>
      </c>
      <c r="J139" s="419">
        <v>0</v>
      </c>
      <c r="K139" s="398" t="s">
        <v>474</v>
      </c>
    </row>
    <row r="140" spans="1:11" x14ac:dyDescent="0.25">
      <c r="B140" s="250"/>
      <c r="C140" s="252" t="s">
        <v>212</v>
      </c>
      <c r="D140" s="420">
        <v>0</v>
      </c>
      <c r="E140" s="421">
        <v>0</v>
      </c>
      <c r="F140" s="420">
        <v>0</v>
      </c>
      <c r="G140" s="422">
        <v>0</v>
      </c>
      <c r="H140" s="421">
        <v>0</v>
      </c>
      <c r="I140" s="420">
        <v>0</v>
      </c>
      <c r="J140" s="423">
        <v>0</v>
      </c>
      <c r="K140" s="416"/>
    </row>
    <row r="141" spans="1:11" ht="13.8" thickBot="1" x14ac:dyDescent="0.3">
      <c r="B141" s="251"/>
      <c r="C141" s="253" t="s">
        <v>213</v>
      </c>
      <c r="D141" s="424">
        <f t="shared" ref="D141:J141" si="2">SUM(D139:D140)</f>
        <v>0</v>
      </c>
      <c r="E141" s="425">
        <f t="shared" si="2"/>
        <v>500</v>
      </c>
      <c r="F141" s="425">
        <f t="shared" si="2"/>
        <v>1000</v>
      </c>
      <c r="G141" s="425">
        <f t="shared" si="2"/>
        <v>0</v>
      </c>
      <c r="H141" s="425">
        <f t="shared" si="2"/>
        <v>0</v>
      </c>
      <c r="I141" s="425">
        <f t="shared" si="2"/>
        <v>2400</v>
      </c>
      <c r="J141" s="426">
        <f t="shared" si="2"/>
        <v>0</v>
      </c>
      <c r="K141" s="390"/>
    </row>
    <row r="142" spans="1:11" x14ac:dyDescent="0.25">
      <c r="B142" s="8"/>
      <c r="C142" s="8"/>
      <c r="D142" s="8"/>
      <c r="E142" s="8"/>
      <c r="F142" s="8"/>
      <c r="G142" s="8"/>
      <c r="H142" s="8"/>
      <c r="I142" s="8"/>
      <c r="J142" s="8"/>
    </row>
    <row r="144" spans="1:11" x14ac:dyDescent="0.25">
      <c r="A144" s="5" t="s">
        <v>173</v>
      </c>
      <c r="B144" s="13" t="s">
        <v>86</v>
      </c>
    </row>
    <row r="145" spans="1:7" ht="13.8" thickBot="1" x14ac:dyDescent="0.3"/>
    <row r="146" spans="1:7" ht="13.8" thickBot="1" x14ac:dyDescent="0.3">
      <c r="B146" s="167" t="s">
        <v>82</v>
      </c>
      <c r="C146" s="329" t="s">
        <v>374</v>
      </c>
      <c r="D146" s="141"/>
      <c r="E146" s="141"/>
      <c r="F146" s="141"/>
      <c r="G146" s="168"/>
    </row>
    <row r="147" spans="1:7" x14ac:dyDescent="0.25">
      <c r="B147" s="169"/>
      <c r="C147" s="81" t="s">
        <v>475</v>
      </c>
      <c r="D147" s="81"/>
      <c r="E147" s="81"/>
      <c r="F147" s="81"/>
      <c r="G147" s="82"/>
    </row>
    <row r="148" spans="1:7" ht="13.8" thickBot="1" x14ac:dyDescent="0.3">
      <c r="B148" s="169"/>
      <c r="C148" s="81"/>
      <c r="D148" s="81"/>
      <c r="E148" s="81"/>
      <c r="F148" s="81"/>
      <c r="G148" s="82"/>
    </row>
    <row r="149" spans="1:7" ht="13.8" thickBot="1" x14ac:dyDescent="0.3">
      <c r="B149" s="169"/>
      <c r="C149" s="135" t="s">
        <v>12</v>
      </c>
      <c r="D149" s="173" t="s">
        <v>47</v>
      </c>
      <c r="G149" s="82"/>
    </row>
    <row r="150" spans="1:7" x14ac:dyDescent="0.25">
      <c r="B150" s="136" t="s">
        <v>77</v>
      </c>
      <c r="C150" s="427">
        <v>1500</v>
      </c>
      <c r="D150" s="526">
        <v>31.353424657534248</v>
      </c>
      <c r="E150" s="428" t="s">
        <v>469</v>
      </c>
      <c r="G150" s="82"/>
    </row>
    <row r="151" spans="1:7" ht="13.8" thickBot="1" x14ac:dyDescent="0.3">
      <c r="B151" s="172" t="s">
        <v>78</v>
      </c>
      <c r="C151" s="429">
        <v>1250</v>
      </c>
      <c r="D151" s="527">
        <v>42.23342465753425</v>
      </c>
      <c r="E151" s="428" t="s">
        <v>469</v>
      </c>
      <c r="G151" s="82"/>
    </row>
    <row r="152" spans="1:7" ht="13.8" thickBot="1" x14ac:dyDescent="0.3">
      <c r="B152" s="167" t="s">
        <v>83</v>
      </c>
      <c r="C152" s="141"/>
      <c r="D152" s="141"/>
      <c r="E152" s="141"/>
      <c r="F152" s="141"/>
      <c r="G152" s="168"/>
    </row>
    <row r="153" spans="1:7" x14ac:dyDescent="0.25">
      <c r="B153" s="169"/>
      <c r="C153" s="8"/>
      <c r="D153" s="8"/>
      <c r="E153" s="8"/>
      <c r="F153" s="8"/>
      <c r="G153" s="11"/>
    </row>
    <row r="154" spans="1:7" ht="13.8" thickBot="1" x14ac:dyDescent="0.3">
      <c r="B154" s="169"/>
      <c r="C154" s="8"/>
      <c r="D154" s="8"/>
      <c r="E154" s="8"/>
      <c r="F154" s="8"/>
      <c r="G154" s="11"/>
    </row>
    <row r="155" spans="1:7" ht="13.8" thickBot="1" x14ac:dyDescent="0.3">
      <c r="B155" s="169"/>
      <c r="C155" s="135" t="s">
        <v>12</v>
      </c>
      <c r="D155" s="173" t="s">
        <v>47</v>
      </c>
      <c r="G155" s="11"/>
    </row>
    <row r="156" spans="1:7" x14ac:dyDescent="0.25">
      <c r="B156" s="136" t="s">
        <v>77</v>
      </c>
      <c r="C156" s="427">
        <v>0</v>
      </c>
      <c r="D156" s="534">
        <v>0</v>
      </c>
      <c r="G156" s="11"/>
    </row>
    <row r="157" spans="1:7" ht="13.8" thickBot="1" x14ac:dyDescent="0.3">
      <c r="B157" s="172" t="s">
        <v>78</v>
      </c>
      <c r="C157" s="429">
        <v>0</v>
      </c>
      <c r="D157" s="535">
        <v>0</v>
      </c>
      <c r="E157" s="32"/>
      <c r="F157" s="22"/>
      <c r="G157" s="342"/>
    </row>
    <row r="158" spans="1:7" x14ac:dyDescent="0.25">
      <c r="B158" s="8"/>
      <c r="C158" s="8"/>
      <c r="D158" s="8"/>
    </row>
    <row r="160" spans="1:7" ht="13.8" thickBot="1" x14ac:dyDescent="0.3">
      <c r="A160" s="5" t="s">
        <v>174</v>
      </c>
      <c r="B160" s="13" t="s">
        <v>234</v>
      </c>
    </row>
    <row r="161" spans="1:6" x14ac:dyDescent="0.25">
      <c r="B161" s="8"/>
      <c r="C161" s="11"/>
      <c r="D161" s="286" t="s">
        <v>15</v>
      </c>
      <c r="F161" s="4"/>
    </row>
    <row r="162" spans="1:6" ht="13.8" thickBot="1" x14ac:dyDescent="0.3">
      <c r="B162" s="22"/>
      <c r="C162" s="34"/>
      <c r="D162" s="287" t="s">
        <v>301</v>
      </c>
    </row>
    <row r="163" spans="1:6" x14ac:dyDescent="0.25">
      <c r="B163" s="113" t="s">
        <v>100</v>
      </c>
      <c r="C163" s="114"/>
      <c r="D163" s="430">
        <f>3337.5+875</f>
        <v>4212.5</v>
      </c>
    </row>
    <row r="164" spans="1:6" x14ac:dyDescent="0.25">
      <c r="B164" s="108" t="s">
        <v>195</v>
      </c>
      <c r="C164" s="133"/>
      <c r="D164" s="431">
        <v>0</v>
      </c>
    </row>
    <row r="165" spans="1:6" x14ac:dyDescent="0.25">
      <c r="B165" s="108" t="s">
        <v>101</v>
      </c>
      <c r="C165" s="133"/>
      <c r="D165" s="431">
        <v>0</v>
      </c>
    </row>
    <row r="166" spans="1:6" x14ac:dyDescent="0.25">
      <c r="B166" s="175" t="s">
        <v>102</v>
      </c>
      <c r="C166" s="288" t="s">
        <v>302</v>
      </c>
      <c r="D166" s="431">
        <v>0</v>
      </c>
    </row>
    <row r="167" spans="1:6" ht="13.8" thickBot="1" x14ac:dyDescent="0.3">
      <c r="B167" s="113"/>
      <c r="C167" s="170" t="s">
        <v>99</v>
      </c>
      <c r="D167" s="432">
        <v>0</v>
      </c>
    </row>
    <row r="168" spans="1:6" x14ac:dyDescent="0.25">
      <c r="B168" s="235"/>
      <c r="C168" s="236" t="s">
        <v>208</v>
      </c>
      <c r="D168" s="430">
        <f>SUM(D163:D167)</f>
        <v>4212.5</v>
      </c>
    </row>
    <row r="169" spans="1:6" ht="13.8" thickBot="1" x14ac:dyDescent="0.3">
      <c r="B169" s="233"/>
      <c r="C169" s="234" t="s">
        <v>216</v>
      </c>
      <c r="D169" s="433">
        <f>D168/E83</f>
        <v>1.0801282051282051</v>
      </c>
    </row>
    <row r="170" spans="1:6" s="53" customFormat="1" ht="13.8" thickBot="1" x14ac:dyDescent="0.3">
      <c r="A170" s="80"/>
      <c r="B170" s="261"/>
      <c r="C170" s="262"/>
      <c r="D170" s="263"/>
    </row>
    <row r="171" spans="1:6" ht="13.8" thickBot="1" x14ac:dyDescent="0.3">
      <c r="B171" s="186" t="s">
        <v>235</v>
      </c>
      <c r="C171" s="260"/>
      <c r="D171" s="433"/>
      <c r="E171" s="131" t="s">
        <v>375</v>
      </c>
    </row>
    <row r="172" spans="1:6" s="53" customFormat="1" ht="13.8" thickBot="1" x14ac:dyDescent="0.3">
      <c r="A172" s="80"/>
      <c r="B172" s="233"/>
      <c r="C172" s="234" t="s">
        <v>357</v>
      </c>
      <c r="D172" s="433">
        <f>D169</f>
        <v>1.0801282051282051</v>
      </c>
      <c r="E172" s="37"/>
    </row>
    <row r="173" spans="1:6" s="53" customFormat="1" x14ac:dyDescent="0.25">
      <c r="A173" s="80"/>
      <c r="B173" s="237"/>
      <c r="C173" s="238"/>
      <c r="D173" s="17"/>
    </row>
    <row r="175" spans="1:6" x14ac:dyDescent="0.25">
      <c r="A175" s="5" t="s">
        <v>175</v>
      </c>
      <c r="B175" s="13" t="s">
        <v>376</v>
      </c>
    </row>
    <row r="176" spans="1:6" ht="13.8" thickBot="1" x14ac:dyDescent="0.3"/>
    <row r="177" spans="2:4" ht="13.8" thickBot="1" x14ac:dyDescent="0.3">
      <c r="B177" s="34"/>
      <c r="C177" s="130" t="s">
        <v>15</v>
      </c>
      <c r="D177" s="131" t="s">
        <v>47</v>
      </c>
    </row>
    <row r="178" spans="2:4" x14ac:dyDescent="0.25">
      <c r="B178" s="178" t="s">
        <v>237</v>
      </c>
      <c r="C178" s="104">
        <v>0</v>
      </c>
      <c r="D178" s="434">
        <v>0</v>
      </c>
    </row>
    <row r="179" spans="2:4" x14ac:dyDescent="0.25">
      <c r="B179" s="206" t="s">
        <v>238</v>
      </c>
      <c r="C179" s="59">
        <v>0</v>
      </c>
      <c r="D179" s="435">
        <v>0</v>
      </c>
    </row>
    <row r="180" spans="2:4" ht="13.8" thickBot="1" x14ac:dyDescent="0.3">
      <c r="B180" s="178" t="s">
        <v>239</v>
      </c>
      <c r="C180" s="104">
        <v>0</v>
      </c>
      <c r="D180" s="434">
        <v>0</v>
      </c>
    </row>
    <row r="181" spans="2:4" ht="13.8" thickBot="1" x14ac:dyDescent="0.3">
      <c r="B181" s="140" t="s">
        <v>6</v>
      </c>
      <c r="C181" s="436">
        <v>0</v>
      </c>
      <c r="D181" s="437">
        <v>0</v>
      </c>
    </row>
    <row r="220" spans="2:2" x14ac:dyDescent="0.25">
      <c r="B220" s="16"/>
    </row>
  </sheetData>
  <phoneticPr fontId="3" type="noConversion"/>
  <hyperlinks>
    <hyperlink ref="E12" r:id="rId1"/>
    <hyperlink ref="E40" r:id="rId2"/>
    <hyperlink ref="E38" r:id="rId3"/>
  </hyperlinks>
  <pageMargins left="0.23" right="0.27" top="0.95" bottom="0.49" header="0.4921259845" footer="0.4921259845"/>
  <pageSetup paperSize="8" scale="82" fitToHeight="0" orientation="portrait" r:id="rId4"/>
  <headerFooter alignWithMargins="0"/>
  <rowBreaks count="2" manualBreakCount="2">
    <brk id="64" max="8" man="1"/>
    <brk id="142" max="8" man="1"/>
  </rowBreaks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0"/>
  <sheetViews>
    <sheetView zoomScaleNormal="100" zoomScaleSheetLayoutView="200" workbookViewId="0"/>
  </sheetViews>
  <sheetFormatPr defaultColWidth="11.44140625" defaultRowHeight="13.2" x14ac:dyDescent="0.25"/>
  <cols>
    <col min="1" max="1" width="4.5546875" style="5" bestFit="1" customWidth="1"/>
    <col min="2" max="2" width="65" bestFit="1" customWidth="1"/>
    <col min="3" max="3" width="15.33203125" customWidth="1"/>
    <col min="4" max="4" width="18" bestFit="1" customWidth="1"/>
    <col min="5" max="5" width="12.44140625" customWidth="1"/>
    <col min="6" max="9" width="11.44140625" customWidth="1"/>
    <col min="10" max="10" width="12.109375" customWidth="1"/>
    <col min="13" max="13" width="16" bestFit="1" customWidth="1"/>
  </cols>
  <sheetData>
    <row r="1" spans="1:5" s="47" customFormat="1" x14ac:dyDescent="0.25">
      <c r="A1" s="45"/>
      <c r="B1" s="46" t="s">
        <v>404</v>
      </c>
    </row>
    <row r="2" spans="1:5" ht="13.8" thickBot="1" x14ac:dyDescent="0.3"/>
    <row r="3" spans="1:5" ht="13.8" thickBot="1" x14ac:dyDescent="0.3">
      <c r="B3" s="2" t="s">
        <v>193</v>
      </c>
      <c r="C3" s="95" t="s">
        <v>457</v>
      </c>
      <c r="D3" s="33"/>
      <c r="E3" s="39"/>
    </row>
    <row r="4" spans="1:5" ht="13.8" thickBot="1" x14ac:dyDescent="0.3">
      <c r="B4" s="2" t="s">
        <v>194</v>
      </c>
      <c r="C4" s="381">
        <v>42185</v>
      </c>
    </row>
    <row r="6" spans="1:5" s="46" customFormat="1" x14ac:dyDescent="0.25">
      <c r="A6" s="79">
        <v>4</v>
      </c>
      <c r="B6" s="46" t="s">
        <v>103</v>
      </c>
    </row>
    <row r="7" spans="1:5" s="83" customFormat="1" x14ac:dyDescent="0.25">
      <c r="A7" s="97"/>
      <c r="B7" s="85"/>
      <c r="C7" s="85"/>
    </row>
    <row r="8" spans="1:5" s="83" customFormat="1" x14ac:dyDescent="0.25">
      <c r="A8" s="97"/>
      <c r="B8" s="85"/>
      <c r="C8" s="85"/>
    </row>
    <row r="9" spans="1:5" s="83" customFormat="1" x14ac:dyDescent="0.25">
      <c r="A9" s="97" t="s">
        <v>176</v>
      </c>
      <c r="B9" s="29" t="s">
        <v>303</v>
      </c>
      <c r="C9" s="85"/>
    </row>
    <row r="10" spans="1:5" s="83" customFormat="1" ht="13.8" thickBot="1" x14ac:dyDescent="0.3">
      <c r="A10" s="97"/>
      <c r="B10" s="85"/>
      <c r="C10" s="85"/>
    </row>
    <row r="11" spans="1:5" s="83" customFormat="1" ht="28.5" customHeight="1" thickBot="1" x14ac:dyDescent="0.3">
      <c r="A11" s="97"/>
      <c r="C11" s="180" t="s">
        <v>192</v>
      </c>
    </row>
    <row r="12" spans="1:5" s="83" customFormat="1" ht="13.8" thickBot="1" x14ac:dyDescent="0.3">
      <c r="A12" s="97"/>
      <c r="B12" s="181" t="s">
        <v>11</v>
      </c>
      <c r="C12" s="474">
        <v>0.88782250645341765</v>
      </c>
    </row>
    <row r="13" spans="1:5" s="83" customFormat="1" x14ac:dyDescent="0.25">
      <c r="A13" s="97"/>
      <c r="B13" s="182" t="s">
        <v>120</v>
      </c>
      <c r="C13" s="453"/>
    </row>
    <row r="14" spans="1:5" s="83" customFormat="1" x14ac:dyDescent="0.25">
      <c r="A14" s="97"/>
      <c r="B14" s="183" t="s">
        <v>155</v>
      </c>
      <c r="C14" s="475">
        <v>8.859929105167344E-2</v>
      </c>
    </row>
    <row r="15" spans="1:5" s="83" customFormat="1" x14ac:dyDescent="0.25">
      <c r="A15" s="97"/>
      <c r="B15" s="183" t="s">
        <v>156</v>
      </c>
      <c r="C15" s="475">
        <v>1.1447633425807003E-2</v>
      </c>
    </row>
    <row r="16" spans="1:5" s="83" customFormat="1" x14ac:dyDescent="0.25">
      <c r="A16" s="97"/>
      <c r="B16" s="183" t="s">
        <v>157</v>
      </c>
      <c r="C16" s="475">
        <v>4.2226410084488832E-3</v>
      </c>
    </row>
    <row r="17" spans="1:10" s="83" customFormat="1" x14ac:dyDescent="0.25">
      <c r="A17" s="97"/>
      <c r="B17" s="330" t="s">
        <v>377</v>
      </c>
      <c r="C17" s="475">
        <v>2.4822905179967998E-3</v>
      </c>
    </row>
    <row r="18" spans="1:10" s="83" customFormat="1" ht="13.8" thickBot="1" x14ac:dyDescent="0.3">
      <c r="A18" s="97"/>
      <c r="B18" s="331" t="s">
        <v>378</v>
      </c>
      <c r="C18" s="476">
        <v>5.4256375426542797E-3</v>
      </c>
    </row>
    <row r="19" spans="1:10" s="83" customFormat="1" ht="13.8" thickBot="1" x14ac:dyDescent="0.3">
      <c r="A19" s="97"/>
      <c r="B19" s="508" t="s">
        <v>434</v>
      </c>
      <c r="C19" s="509">
        <v>7.9079280606510795E-3</v>
      </c>
    </row>
    <row r="20" spans="1:10" s="83" customFormat="1" x14ac:dyDescent="0.25">
      <c r="A20" s="97"/>
      <c r="B20" s="85"/>
      <c r="C20" s="85"/>
    </row>
    <row r="21" spans="1:10" x14ac:dyDescent="0.25">
      <c r="A21" s="97" t="s">
        <v>177</v>
      </c>
      <c r="B21" s="29" t="s">
        <v>304</v>
      </c>
      <c r="C21" s="3"/>
    </row>
    <row r="22" spans="1:10" ht="13.8" thickBot="1" x14ac:dyDescent="0.3">
      <c r="A22" s="97"/>
      <c r="B22" s="26"/>
      <c r="C22" s="3"/>
    </row>
    <row r="23" spans="1:10" ht="13.8" thickBot="1" x14ac:dyDescent="0.3">
      <c r="A23" s="97"/>
      <c r="B23" s="159" t="s">
        <v>84</v>
      </c>
      <c r="C23" s="160" t="s">
        <v>85</v>
      </c>
      <c r="D23" s="177" t="s">
        <v>106</v>
      </c>
      <c r="E23" s="52"/>
      <c r="F23" s="76"/>
      <c r="G23" s="52"/>
      <c r="H23" s="42"/>
      <c r="I23" s="18"/>
      <c r="J23" s="19"/>
    </row>
    <row r="24" spans="1:10" x14ac:dyDescent="0.25">
      <c r="A24" s="97"/>
      <c r="B24" s="455" t="s">
        <v>44</v>
      </c>
      <c r="C24" s="480" t="s">
        <v>477</v>
      </c>
      <c r="D24" s="477">
        <v>1</v>
      </c>
      <c r="E24" s="76"/>
      <c r="F24" s="17"/>
      <c r="G24" s="76"/>
      <c r="H24" s="8"/>
      <c r="I24" s="8"/>
      <c r="J24" s="8"/>
    </row>
    <row r="25" spans="1:10" s="349" customFormat="1" x14ac:dyDescent="0.25">
      <c r="A25" s="97"/>
      <c r="B25" s="455" t="s">
        <v>44</v>
      </c>
      <c r="C25" s="479" t="s">
        <v>45</v>
      </c>
      <c r="D25" s="478">
        <v>0</v>
      </c>
      <c r="E25" s="380"/>
      <c r="F25" s="17"/>
      <c r="G25" s="380"/>
      <c r="H25" s="8"/>
      <c r="I25" s="8"/>
      <c r="J25" s="8"/>
    </row>
    <row r="26" spans="1:10" x14ac:dyDescent="0.25">
      <c r="A26" s="97"/>
      <c r="B26" s="455" t="s">
        <v>99</v>
      </c>
      <c r="C26" s="456" t="s">
        <v>99</v>
      </c>
      <c r="D26" s="454"/>
      <c r="E26" s="17"/>
      <c r="F26" s="17"/>
      <c r="G26" s="17"/>
      <c r="H26" s="8"/>
      <c r="I26" s="8"/>
      <c r="J26" s="8"/>
    </row>
    <row r="27" spans="1:10" ht="13.8" thickBot="1" x14ac:dyDescent="0.3">
      <c r="A27" s="97"/>
      <c r="B27" s="32"/>
      <c r="C27" s="23"/>
      <c r="D27" s="37"/>
      <c r="E27" s="17"/>
      <c r="F27" s="17"/>
      <c r="G27" s="17"/>
      <c r="H27" s="8"/>
      <c r="I27" s="8"/>
      <c r="J27" s="8"/>
    </row>
    <row r="28" spans="1:10" x14ac:dyDescent="0.25">
      <c r="A28" s="97"/>
      <c r="B28" s="52"/>
      <c r="C28" s="52"/>
    </row>
    <row r="29" spans="1:10" x14ac:dyDescent="0.25">
      <c r="A29" s="97"/>
      <c r="B29" s="52"/>
      <c r="C29" s="52"/>
    </row>
    <row r="30" spans="1:10" s="83" customFormat="1" x14ac:dyDescent="0.25">
      <c r="A30" s="97" t="s">
        <v>178</v>
      </c>
      <c r="B30" s="29" t="s">
        <v>380</v>
      </c>
      <c r="C30" s="85"/>
    </row>
    <row r="31" spans="1:10" ht="13.8" thickBot="1" x14ac:dyDescent="0.3">
      <c r="A31" s="97"/>
      <c r="B31" s="52"/>
      <c r="C31" s="52"/>
    </row>
    <row r="32" spans="1:10" ht="13.8" thickBot="1" x14ac:dyDescent="0.3">
      <c r="A32" s="97"/>
      <c r="B32" s="184" t="s">
        <v>478</v>
      </c>
      <c r="C32" s="141"/>
      <c r="D32" s="185" t="s">
        <v>106</v>
      </c>
    </row>
    <row r="33" spans="1:4" x14ac:dyDescent="0.25">
      <c r="A33" s="97"/>
      <c r="B33" s="186" t="s">
        <v>479</v>
      </c>
      <c r="C33" s="187"/>
      <c r="D33" s="481">
        <v>0.18292744951446216</v>
      </c>
    </row>
    <row r="34" spans="1:4" x14ac:dyDescent="0.25">
      <c r="A34" s="97"/>
      <c r="B34" s="188" t="s">
        <v>480</v>
      </c>
      <c r="C34" s="143"/>
      <c r="D34" s="482">
        <v>5.1279656385438903E-2</v>
      </c>
    </row>
    <row r="35" spans="1:4" x14ac:dyDescent="0.25">
      <c r="A35" s="97"/>
      <c r="B35" s="188" t="s">
        <v>481</v>
      </c>
      <c r="C35" s="143"/>
      <c r="D35" s="482">
        <v>0.10222730663391222</v>
      </c>
    </row>
    <row r="36" spans="1:4" x14ac:dyDescent="0.25">
      <c r="A36" s="97"/>
      <c r="B36" s="188" t="s">
        <v>482</v>
      </c>
      <c r="C36" s="143"/>
      <c r="D36" s="482">
        <v>8.7992825638141856E-2</v>
      </c>
    </row>
    <row r="37" spans="1:4" x14ac:dyDescent="0.25">
      <c r="A37" s="97"/>
      <c r="B37" s="188" t="s">
        <v>483</v>
      </c>
      <c r="C37" s="143"/>
      <c r="D37" s="482">
        <v>8.2999298144019087E-2</v>
      </c>
    </row>
    <row r="38" spans="1:4" x14ac:dyDescent="0.25">
      <c r="A38" s="97"/>
      <c r="B38" s="188" t="s">
        <v>484</v>
      </c>
      <c r="C38" s="143"/>
      <c r="D38" s="482">
        <v>7.7674806020839773E-2</v>
      </c>
    </row>
    <row r="39" spans="1:4" x14ac:dyDescent="0.25">
      <c r="A39" s="97"/>
      <c r="B39" s="188" t="s">
        <v>485</v>
      </c>
      <c r="C39" s="143"/>
      <c r="D39" s="482">
        <v>4.3949755356310814E-2</v>
      </c>
    </row>
    <row r="40" spans="1:4" x14ac:dyDescent="0.25">
      <c r="A40" s="97"/>
      <c r="B40" s="188" t="s">
        <v>486</v>
      </c>
      <c r="C40" s="143"/>
      <c r="D40" s="482">
        <v>5.5462156715918226E-2</v>
      </c>
    </row>
    <row r="41" spans="1:4" x14ac:dyDescent="0.25">
      <c r="A41" s="97"/>
      <c r="B41" s="188" t="s">
        <v>487</v>
      </c>
      <c r="C41" s="143"/>
      <c r="D41" s="482">
        <v>0.11876589563507503</v>
      </c>
    </row>
    <row r="42" spans="1:4" ht="14.4" x14ac:dyDescent="0.3">
      <c r="A42" s="97"/>
      <c r="B42" s="188" t="s">
        <v>488</v>
      </c>
      <c r="C42" s="143"/>
      <c r="D42" s="483">
        <v>0.10149234523072825</v>
      </c>
    </row>
    <row r="43" spans="1:4" ht="13.8" thickBot="1" x14ac:dyDescent="0.3">
      <c r="A43" s="97"/>
      <c r="B43" s="457" t="s">
        <v>489</v>
      </c>
      <c r="C43" s="145"/>
      <c r="D43" s="484">
        <v>9.4848748617136922E-2</v>
      </c>
    </row>
    <row r="44" spans="1:4" x14ac:dyDescent="0.25">
      <c r="A44" s="97"/>
      <c r="B44" s="52"/>
      <c r="C44" s="52"/>
    </row>
    <row r="45" spans="1:4" x14ac:dyDescent="0.25">
      <c r="A45" s="97"/>
    </row>
    <row r="46" spans="1:4" s="3" customFormat="1" x14ac:dyDescent="0.25">
      <c r="A46" s="97" t="s">
        <v>179</v>
      </c>
      <c r="B46" s="13" t="s">
        <v>305</v>
      </c>
    </row>
    <row r="47" spans="1:4" s="3" customFormat="1" ht="13.8" thickBot="1" x14ac:dyDescent="0.3">
      <c r="A47" s="97"/>
      <c r="B47" s="13"/>
    </row>
    <row r="48" spans="1:4" s="3" customFormat="1" ht="13.8" thickBot="1" x14ac:dyDescent="0.3">
      <c r="A48" s="97"/>
      <c r="B48" s="538" t="s">
        <v>108</v>
      </c>
      <c r="C48" s="539"/>
      <c r="D48" s="485">
        <v>0.6505807192843398</v>
      </c>
    </row>
    <row r="49" spans="1:10" ht="13.8" thickBot="1" x14ac:dyDescent="0.3">
      <c r="A49" s="97"/>
      <c r="B49" s="22"/>
      <c r="C49" s="22"/>
      <c r="D49" s="460"/>
      <c r="E49" s="542"/>
      <c r="F49" s="542"/>
      <c r="G49" s="3"/>
      <c r="H49" s="3"/>
    </row>
    <row r="50" spans="1:10" ht="13.8" thickBot="1" x14ac:dyDescent="0.3">
      <c r="A50" s="97"/>
      <c r="B50" s="158"/>
      <c r="C50" s="189" t="s">
        <v>42</v>
      </c>
      <c r="D50" s="131" t="s">
        <v>106</v>
      </c>
      <c r="E50" s="76"/>
      <c r="F50" s="76"/>
      <c r="G50" s="3"/>
      <c r="H50" s="3"/>
      <c r="J50" s="5"/>
    </row>
    <row r="51" spans="1:10" x14ac:dyDescent="0.25">
      <c r="A51" s="97"/>
      <c r="B51" s="190" t="s">
        <v>26</v>
      </c>
      <c r="C51" s="132" t="s">
        <v>27</v>
      </c>
      <c r="D51" s="458">
        <v>0.17849476994033706</v>
      </c>
      <c r="E51" s="17"/>
      <c r="F51" s="17"/>
      <c r="G51" s="28"/>
      <c r="H51" s="28"/>
    </row>
    <row r="52" spans="1:10" x14ac:dyDescent="0.25">
      <c r="A52" s="97"/>
      <c r="B52" s="178"/>
      <c r="C52" s="133" t="s">
        <v>28</v>
      </c>
      <c r="D52" s="458">
        <v>0.10306001684677277</v>
      </c>
      <c r="E52" s="17"/>
      <c r="F52" s="17"/>
      <c r="G52" s="28"/>
      <c r="H52" s="28"/>
    </row>
    <row r="53" spans="1:10" x14ac:dyDescent="0.25">
      <c r="A53" s="97"/>
      <c r="B53" s="178"/>
      <c r="C53" s="133" t="s">
        <v>29</v>
      </c>
      <c r="D53" s="458">
        <v>0.12854534731013204</v>
      </c>
      <c r="E53" s="17"/>
      <c r="F53" s="17"/>
      <c r="G53" s="28"/>
      <c r="H53" s="28"/>
    </row>
    <row r="54" spans="1:10" x14ac:dyDescent="0.25">
      <c r="A54" s="97"/>
      <c r="B54" s="178"/>
      <c r="C54" s="133" t="s">
        <v>30</v>
      </c>
      <c r="D54" s="458">
        <v>0.13925648420538977</v>
      </c>
      <c r="E54" s="17"/>
      <c r="F54" s="17"/>
      <c r="G54" s="28"/>
      <c r="H54" s="28"/>
    </row>
    <row r="55" spans="1:10" x14ac:dyDescent="0.25">
      <c r="A55" s="97"/>
      <c r="B55" s="178"/>
      <c r="C55" s="133" t="s">
        <v>31</v>
      </c>
      <c r="D55" s="458">
        <v>0.13977763797405107</v>
      </c>
      <c r="E55" s="17"/>
      <c r="F55" s="17"/>
      <c r="G55" s="28"/>
      <c r="H55" s="28"/>
    </row>
    <row r="56" spans="1:10" x14ac:dyDescent="0.25">
      <c r="A56" s="97"/>
      <c r="B56" s="178"/>
      <c r="C56" s="133" t="s">
        <v>32</v>
      </c>
      <c r="D56" s="458">
        <v>7.0599807524460267E-2</v>
      </c>
      <c r="E56" s="17"/>
      <c r="F56" s="17"/>
      <c r="G56" s="28"/>
      <c r="H56" s="28"/>
    </row>
    <row r="57" spans="1:10" x14ac:dyDescent="0.25">
      <c r="A57" s="97"/>
      <c r="B57" s="178"/>
      <c r="C57" s="133" t="s">
        <v>33</v>
      </c>
      <c r="D57" s="458">
        <v>7.6611628215264391E-2</v>
      </c>
      <c r="E57" s="17"/>
      <c r="F57" s="17"/>
      <c r="G57" s="28"/>
      <c r="H57" s="28"/>
    </row>
    <row r="58" spans="1:10" x14ac:dyDescent="0.25">
      <c r="A58" s="97"/>
      <c r="B58" s="178"/>
      <c r="C58" s="133" t="s">
        <v>34</v>
      </c>
      <c r="D58" s="458">
        <v>7.8770797783454416E-2</v>
      </c>
      <c r="E58" s="17"/>
      <c r="F58" s="17"/>
      <c r="G58" s="28"/>
      <c r="H58" s="28"/>
    </row>
    <row r="59" spans="1:10" x14ac:dyDescent="0.25">
      <c r="A59" s="97"/>
      <c r="B59" s="178"/>
      <c r="C59" s="133" t="s">
        <v>35</v>
      </c>
      <c r="D59" s="458">
        <v>4.2354259875155259E-2</v>
      </c>
      <c r="E59" s="17"/>
      <c r="F59" s="17"/>
      <c r="G59" s="28"/>
      <c r="H59" s="28"/>
    </row>
    <row r="60" spans="1:10" x14ac:dyDescent="0.25">
      <c r="A60" s="97"/>
      <c r="B60" s="178"/>
      <c r="C60" s="133" t="s">
        <v>36</v>
      </c>
      <c r="D60" s="458">
        <v>1.7733209035021909E-2</v>
      </c>
      <c r="E60" s="17"/>
      <c r="F60" s="17"/>
      <c r="G60" s="28"/>
      <c r="H60" s="28"/>
    </row>
    <row r="61" spans="1:10" x14ac:dyDescent="0.25">
      <c r="A61" s="97"/>
      <c r="B61" s="178"/>
      <c r="C61" s="133" t="s">
        <v>37</v>
      </c>
      <c r="D61" s="458">
        <v>9.1489224070261891E-3</v>
      </c>
      <c r="E61" s="17"/>
      <c r="F61" s="17"/>
      <c r="G61" s="28"/>
      <c r="H61" s="28"/>
    </row>
    <row r="62" spans="1:10" x14ac:dyDescent="0.25">
      <c r="A62" s="97"/>
      <c r="B62" s="178"/>
      <c r="C62" s="133" t="s">
        <v>38</v>
      </c>
      <c r="D62" s="458">
        <v>4.9538553559483169E-3</v>
      </c>
      <c r="E62" s="17"/>
      <c r="F62" s="17"/>
      <c r="G62" s="28"/>
      <c r="H62" s="28"/>
    </row>
    <row r="63" spans="1:10" ht="13.8" thickBot="1" x14ac:dyDescent="0.3">
      <c r="A63" s="97"/>
      <c r="B63" s="171"/>
      <c r="C63" s="134" t="s">
        <v>39</v>
      </c>
      <c r="D63" s="459">
        <v>1.0251755010168E-2</v>
      </c>
      <c r="E63" s="17"/>
      <c r="F63" s="17"/>
      <c r="G63" s="28"/>
      <c r="H63" s="28"/>
    </row>
    <row r="64" spans="1:10" x14ac:dyDescent="0.25">
      <c r="A64" s="97"/>
      <c r="G64" s="30"/>
      <c r="H64" s="30"/>
    </row>
    <row r="65" spans="1:8" x14ac:dyDescent="0.25">
      <c r="A65" s="97"/>
      <c r="G65" s="30"/>
      <c r="H65" s="30"/>
    </row>
    <row r="66" spans="1:8" s="3" customFormat="1" x14ac:dyDescent="0.25">
      <c r="A66" s="97" t="s">
        <v>180</v>
      </c>
      <c r="B66" s="13" t="s">
        <v>306</v>
      </c>
      <c r="G66" s="31"/>
      <c r="H66" s="31"/>
    </row>
    <row r="67" spans="1:8" s="3" customFormat="1" ht="13.8" thickBot="1" x14ac:dyDescent="0.3">
      <c r="A67" s="97"/>
      <c r="B67" s="13"/>
      <c r="G67" s="31"/>
      <c r="H67" s="31"/>
    </row>
    <row r="68" spans="1:8" s="3" customFormat="1" ht="13.8" thickBot="1" x14ac:dyDescent="0.3">
      <c r="A68" s="97"/>
      <c r="B68" s="540" t="s">
        <v>110</v>
      </c>
      <c r="C68" s="541"/>
      <c r="D68" s="485">
        <v>0.56230238514111552</v>
      </c>
      <c r="G68" s="31"/>
      <c r="H68" s="31"/>
    </row>
    <row r="69" spans="1:8" s="3" customFormat="1" ht="13.8" thickBot="1" x14ac:dyDescent="0.3">
      <c r="A69" s="97"/>
      <c r="B69" s="13"/>
      <c r="G69" s="31"/>
      <c r="H69" s="31"/>
    </row>
    <row r="70" spans="1:8" ht="13.8" thickBot="1" x14ac:dyDescent="0.3">
      <c r="A70" s="97"/>
      <c r="B70" s="158"/>
      <c r="C70" s="189" t="s">
        <v>42</v>
      </c>
      <c r="D70" s="131" t="s">
        <v>106</v>
      </c>
      <c r="E70" s="76"/>
      <c r="F70" s="76"/>
      <c r="G70" s="18"/>
      <c r="H70" s="5"/>
    </row>
    <row r="71" spans="1:8" x14ac:dyDescent="0.25">
      <c r="A71" s="97"/>
      <c r="B71" s="182" t="s">
        <v>26</v>
      </c>
      <c r="C71" s="191" t="s">
        <v>27</v>
      </c>
      <c r="D71" s="458">
        <v>0.29545979046900994</v>
      </c>
      <c r="E71" s="17"/>
      <c r="F71" s="17"/>
      <c r="G71" s="8"/>
    </row>
    <row r="72" spans="1:8" x14ac:dyDescent="0.25">
      <c r="A72" s="97"/>
      <c r="B72" s="190"/>
      <c r="C72" s="132" t="s">
        <v>28</v>
      </c>
      <c r="D72" s="458">
        <v>0.12218090552245255</v>
      </c>
      <c r="E72" s="17"/>
      <c r="F72" s="17"/>
      <c r="G72" s="8"/>
    </row>
    <row r="73" spans="1:8" x14ac:dyDescent="0.25">
      <c r="A73" s="97"/>
      <c r="B73" s="178"/>
      <c r="C73" s="133" t="s">
        <v>29</v>
      </c>
      <c r="D73" s="458">
        <v>0.12499321772423064</v>
      </c>
      <c r="E73" s="17"/>
      <c r="F73" s="17"/>
      <c r="G73" s="8"/>
    </row>
    <row r="74" spans="1:8" x14ac:dyDescent="0.25">
      <c r="A74" s="97"/>
      <c r="B74" s="178"/>
      <c r="C74" s="133" t="s">
        <v>30</v>
      </c>
      <c r="D74" s="458">
        <v>0.12604605648077327</v>
      </c>
      <c r="E74" s="17"/>
      <c r="F74" s="17"/>
      <c r="G74" s="8"/>
    </row>
    <row r="75" spans="1:8" x14ac:dyDescent="0.25">
      <c r="A75" s="97"/>
      <c r="B75" s="178"/>
      <c r="C75" s="133" t="s">
        <v>31</v>
      </c>
      <c r="D75" s="458">
        <v>0.12078814166941869</v>
      </c>
      <c r="E75" s="17"/>
      <c r="F75" s="17"/>
      <c r="G75" s="8"/>
    </row>
    <row r="76" spans="1:8" x14ac:dyDescent="0.25">
      <c r="A76" s="97"/>
      <c r="B76" s="178"/>
      <c r="C76" s="133" t="s">
        <v>32</v>
      </c>
      <c r="D76" s="458">
        <v>5.2403922347385876E-2</v>
      </c>
      <c r="E76" s="17"/>
      <c r="F76" s="17"/>
      <c r="G76" s="8"/>
    </row>
    <row r="77" spans="1:8" x14ac:dyDescent="0.25">
      <c r="A77" s="97"/>
      <c r="B77" s="178"/>
      <c r="C77" s="133" t="s">
        <v>33</v>
      </c>
      <c r="D77" s="458">
        <v>5.3561498572003576E-2</v>
      </c>
      <c r="E77" s="17"/>
      <c r="F77" s="17"/>
      <c r="G77" s="8"/>
    </row>
    <row r="78" spans="1:8" x14ac:dyDescent="0.25">
      <c r="A78" s="97"/>
      <c r="B78" s="178"/>
      <c r="C78" s="133" t="s">
        <v>34</v>
      </c>
      <c r="D78" s="458">
        <v>4.6368458686174771E-2</v>
      </c>
      <c r="E78" s="17"/>
      <c r="F78" s="17"/>
      <c r="G78" s="8"/>
    </row>
    <row r="79" spans="1:8" x14ac:dyDescent="0.25">
      <c r="A79" s="97"/>
      <c r="B79" s="178"/>
      <c r="C79" s="133" t="s">
        <v>35</v>
      </c>
      <c r="D79" s="458">
        <v>2.961808276921141E-2</v>
      </c>
      <c r="E79" s="17"/>
      <c r="F79" s="17"/>
      <c r="G79" s="8"/>
    </row>
    <row r="80" spans="1:8" x14ac:dyDescent="0.25">
      <c r="A80" s="97"/>
      <c r="B80" s="178"/>
      <c r="C80" s="133" t="s">
        <v>36</v>
      </c>
      <c r="D80" s="458">
        <v>1.4176317551683136E-2</v>
      </c>
      <c r="E80" s="17"/>
      <c r="F80" s="17"/>
      <c r="G80" s="8"/>
    </row>
    <row r="81" spans="1:8" x14ac:dyDescent="0.25">
      <c r="A81" s="97"/>
      <c r="B81" s="178"/>
      <c r="C81" s="133" t="s">
        <v>37</v>
      </c>
      <c r="D81" s="458">
        <v>6.799361940528925E-3</v>
      </c>
      <c r="E81" s="17"/>
      <c r="F81" s="17"/>
      <c r="G81" s="8"/>
    </row>
    <row r="82" spans="1:8" x14ac:dyDescent="0.25">
      <c r="A82" s="97"/>
      <c r="B82" s="178"/>
      <c r="C82" s="133" t="s">
        <v>38</v>
      </c>
      <c r="D82" s="458">
        <v>3.9220445457050631E-3</v>
      </c>
      <c r="E82" s="17"/>
      <c r="F82" s="17"/>
      <c r="G82" s="8"/>
    </row>
    <row r="83" spans="1:8" ht="13.8" thickBot="1" x14ac:dyDescent="0.3">
      <c r="A83" s="97"/>
      <c r="B83" s="178"/>
      <c r="C83" s="176" t="s">
        <v>39</v>
      </c>
      <c r="D83" s="459">
        <v>3.2965988076400304E-3</v>
      </c>
      <c r="E83" s="17"/>
      <c r="F83" s="17"/>
      <c r="G83" s="8"/>
    </row>
    <row r="84" spans="1:8" x14ac:dyDescent="0.25">
      <c r="A84" s="97"/>
      <c r="B84" s="51"/>
      <c r="C84" s="51"/>
    </row>
    <row r="85" spans="1:8" x14ac:dyDescent="0.25">
      <c r="A85" s="97"/>
      <c r="B85" s="52"/>
      <c r="C85" s="52"/>
    </row>
    <row r="86" spans="1:8" x14ac:dyDescent="0.25">
      <c r="A86" s="97" t="s">
        <v>181</v>
      </c>
      <c r="B86" s="13" t="s">
        <v>307</v>
      </c>
    </row>
    <row r="87" spans="1:8" ht="13.8" thickBot="1" x14ac:dyDescent="0.3">
      <c r="A87" s="97"/>
      <c r="B87" s="13"/>
    </row>
    <row r="88" spans="1:8" ht="13.8" thickBot="1" x14ac:dyDescent="0.3">
      <c r="A88" s="97"/>
      <c r="B88" s="8"/>
      <c r="D88" s="8"/>
      <c r="E88" s="174" t="s">
        <v>106</v>
      </c>
      <c r="F88" s="76"/>
      <c r="G88" s="18"/>
    </row>
    <row r="89" spans="1:8" x14ac:dyDescent="0.25">
      <c r="A89" s="101"/>
      <c r="B89" s="192" t="s">
        <v>420</v>
      </c>
      <c r="C89" s="122"/>
      <c r="D89" s="193"/>
      <c r="E89" s="486">
        <v>0</v>
      </c>
      <c r="F89" s="17"/>
      <c r="G89" s="8"/>
    </row>
    <row r="90" spans="1:8" ht="13.8" thickBot="1" x14ac:dyDescent="0.3">
      <c r="A90" s="101"/>
      <c r="B90" s="194" t="s">
        <v>149</v>
      </c>
      <c r="C90" s="114"/>
      <c r="D90" s="195"/>
      <c r="E90" s="486">
        <v>0.938334</v>
      </c>
      <c r="F90" s="17"/>
      <c r="G90" s="8"/>
    </row>
    <row r="91" spans="1:8" ht="13.8" thickBot="1" x14ac:dyDescent="0.3">
      <c r="A91" s="101"/>
      <c r="B91" s="196"/>
      <c r="C91" s="197"/>
      <c r="D91" s="198" t="s">
        <v>150</v>
      </c>
      <c r="E91" s="487">
        <v>0.938334</v>
      </c>
      <c r="F91" s="17"/>
      <c r="G91" s="8"/>
    </row>
    <row r="92" spans="1:8" ht="13.8" thickBot="1" x14ac:dyDescent="0.3">
      <c r="A92" s="97"/>
      <c r="B92" s="333" t="s">
        <v>383</v>
      </c>
      <c r="C92" s="543" t="s">
        <v>43</v>
      </c>
      <c r="D92" s="537"/>
      <c r="E92" s="488"/>
      <c r="F92" s="17"/>
      <c r="G92" s="8"/>
    </row>
    <row r="93" spans="1:8" ht="13.8" thickBot="1" x14ac:dyDescent="0.3">
      <c r="A93" s="97"/>
      <c r="B93" s="334"/>
      <c r="C93" s="544" t="s">
        <v>490</v>
      </c>
      <c r="D93" s="545" t="s">
        <v>381</v>
      </c>
      <c r="E93" s="461">
        <v>6.1665999999999999E-2</v>
      </c>
      <c r="F93" s="17"/>
      <c r="G93" s="8"/>
    </row>
    <row r="94" spans="1:8" ht="13.8" thickBot="1" x14ac:dyDescent="0.3">
      <c r="A94" s="97"/>
      <c r="B94" s="199"/>
      <c r="C94" s="536" t="s">
        <v>368</v>
      </c>
      <c r="D94" s="537" t="s">
        <v>381</v>
      </c>
      <c r="E94" s="489"/>
      <c r="F94" s="17"/>
      <c r="G94" s="8"/>
    </row>
    <row r="95" spans="1:8" ht="13.8" thickBot="1" x14ac:dyDescent="0.3">
      <c r="A95" s="97"/>
      <c r="B95" s="200"/>
      <c r="C95" s="536" t="s">
        <v>368</v>
      </c>
      <c r="D95" s="537" t="s">
        <v>381</v>
      </c>
      <c r="E95" s="490"/>
      <c r="F95" s="17"/>
      <c r="G95" s="8"/>
    </row>
    <row r="96" spans="1:8" ht="13.8" thickBot="1" x14ac:dyDescent="0.3">
      <c r="A96" s="97"/>
      <c r="B96" s="201"/>
      <c r="C96" s="124"/>
      <c r="D96" s="332" t="s">
        <v>382</v>
      </c>
      <c r="E96" s="487"/>
      <c r="F96" s="17"/>
      <c r="G96" s="8"/>
      <c r="H96" s="8"/>
    </row>
    <row r="97" spans="1:10" x14ac:dyDescent="0.25">
      <c r="A97" s="97"/>
      <c r="B97" s="1"/>
      <c r="E97" s="214"/>
      <c r="H97" s="8"/>
      <c r="I97" s="8"/>
    </row>
    <row r="98" spans="1:10" x14ac:dyDescent="0.25">
      <c r="A98" s="97"/>
      <c r="B98" s="1"/>
      <c r="H98" s="8"/>
      <c r="I98" s="8"/>
    </row>
    <row r="99" spans="1:10" x14ac:dyDescent="0.25">
      <c r="A99" s="99" t="s">
        <v>182</v>
      </c>
      <c r="B99" s="26" t="s">
        <v>384</v>
      </c>
      <c r="H99" s="8"/>
      <c r="I99" s="8"/>
    </row>
    <row r="100" spans="1:10" ht="13.8" thickBot="1" x14ac:dyDescent="0.3">
      <c r="A100" s="97"/>
      <c r="B100" s="26"/>
      <c r="H100" s="8"/>
      <c r="I100" s="8"/>
    </row>
    <row r="101" spans="1:10" ht="13.8" thickBot="1" x14ac:dyDescent="0.3">
      <c r="A101" s="97"/>
      <c r="B101" s="130" t="s">
        <v>58</v>
      </c>
      <c r="C101" s="177" t="s">
        <v>106</v>
      </c>
      <c r="D101" s="76"/>
      <c r="E101" s="76"/>
      <c r="F101" s="18"/>
      <c r="G101" s="8"/>
    </row>
    <row r="102" spans="1:10" x14ac:dyDescent="0.25">
      <c r="A102" s="97"/>
      <c r="B102" s="202" t="s">
        <v>59</v>
      </c>
      <c r="C102" s="491">
        <v>0</v>
      </c>
      <c r="D102" s="17"/>
      <c r="E102" s="17"/>
      <c r="F102" s="8"/>
      <c r="G102" s="8"/>
    </row>
    <row r="103" spans="1:10" x14ac:dyDescent="0.25">
      <c r="A103" s="97"/>
      <c r="B103" s="203" t="s">
        <v>60</v>
      </c>
      <c r="C103" s="478">
        <v>9.0014971040888337E-3</v>
      </c>
      <c r="D103" s="17"/>
      <c r="E103" s="17"/>
      <c r="F103" s="8"/>
      <c r="G103" s="8"/>
    </row>
    <row r="104" spans="1:10" x14ac:dyDescent="0.25">
      <c r="A104" s="97"/>
      <c r="B104" s="203" t="s">
        <v>61</v>
      </c>
      <c r="C104" s="478">
        <v>0.21247428037293056</v>
      </c>
      <c r="D104" s="17"/>
      <c r="E104" s="17"/>
      <c r="F104" s="8"/>
    </row>
    <row r="105" spans="1:10" x14ac:dyDescent="0.25">
      <c r="A105" s="97"/>
      <c r="B105" s="203" t="s">
        <v>62</v>
      </c>
      <c r="C105" s="478">
        <v>0.2531505719071655</v>
      </c>
      <c r="D105" s="17"/>
      <c r="E105" s="17"/>
      <c r="F105" s="8"/>
    </row>
    <row r="106" spans="1:10" ht="13.8" thickBot="1" x14ac:dyDescent="0.3">
      <c r="A106" s="97"/>
      <c r="B106" s="204" t="s">
        <v>63</v>
      </c>
      <c r="C106" s="492">
        <v>0.52537365061581509</v>
      </c>
      <c r="D106" s="17"/>
      <c r="E106" s="17"/>
      <c r="F106" s="8"/>
    </row>
    <row r="107" spans="1:10" x14ac:dyDescent="0.25">
      <c r="A107" s="97"/>
      <c r="B107" s="8"/>
      <c r="C107" s="8"/>
      <c r="D107" s="8"/>
      <c r="E107" s="8"/>
      <c r="F107" s="8"/>
      <c r="G107" s="8"/>
      <c r="H107" s="8"/>
      <c r="I107" s="8"/>
      <c r="J107" s="8"/>
    </row>
    <row r="108" spans="1:10" x14ac:dyDescent="0.25">
      <c r="A108" s="97"/>
    </row>
    <row r="109" spans="1:10" x14ac:dyDescent="0.25">
      <c r="A109" s="97" t="s">
        <v>183</v>
      </c>
      <c r="B109" s="26" t="s">
        <v>308</v>
      </c>
    </row>
    <row r="110" spans="1:10" ht="13.8" thickBot="1" x14ac:dyDescent="0.3">
      <c r="A110" s="97"/>
      <c r="B110" s="26"/>
    </row>
    <row r="111" spans="1:10" ht="13.8" thickBot="1" x14ac:dyDescent="0.3">
      <c r="A111" s="97"/>
      <c r="B111" s="34"/>
      <c r="C111" s="174" t="s">
        <v>106</v>
      </c>
      <c r="D111" s="15"/>
    </row>
    <row r="112" spans="1:10" x14ac:dyDescent="0.25">
      <c r="A112" s="97"/>
      <c r="B112" s="113" t="s">
        <v>244</v>
      </c>
      <c r="C112" s="491">
        <v>0.73913759306964189</v>
      </c>
      <c r="D112" s="8"/>
    </row>
    <row r="113" spans="1:4" x14ac:dyDescent="0.25">
      <c r="A113" s="97"/>
      <c r="B113" s="108" t="s">
        <v>64</v>
      </c>
      <c r="C113" s="493" t="s">
        <v>491</v>
      </c>
      <c r="D113" s="8"/>
    </row>
    <row r="114" spans="1:4" x14ac:dyDescent="0.25">
      <c r="A114" s="97"/>
      <c r="B114" s="108" t="s">
        <v>65</v>
      </c>
      <c r="C114" s="478">
        <v>6.487946230826723E-2</v>
      </c>
      <c r="D114" s="8"/>
    </row>
    <row r="115" spans="1:4" x14ac:dyDescent="0.25">
      <c r="A115" s="97"/>
      <c r="B115" s="206" t="s">
        <v>99</v>
      </c>
      <c r="C115" s="478">
        <v>0.18708495588056379</v>
      </c>
      <c r="D115" s="8"/>
    </row>
    <row r="116" spans="1:4" ht="13.8" thickBot="1" x14ac:dyDescent="0.3">
      <c r="A116" s="97"/>
      <c r="B116" s="205" t="s">
        <v>113</v>
      </c>
      <c r="C116" s="494">
        <v>8.8979887415271321E-3</v>
      </c>
      <c r="D116" s="8"/>
    </row>
    <row r="117" spans="1:4" s="53" customFormat="1" x14ac:dyDescent="0.25">
      <c r="A117" s="99"/>
      <c r="D117" s="17"/>
    </row>
    <row r="118" spans="1:4" x14ac:dyDescent="0.25">
      <c r="A118" s="97"/>
    </row>
    <row r="119" spans="1:4" x14ac:dyDescent="0.25">
      <c r="A119" s="99" t="s">
        <v>184</v>
      </c>
      <c r="B119" s="26" t="s">
        <v>309</v>
      </c>
    </row>
    <row r="120" spans="1:4" ht="13.8" thickBot="1" x14ac:dyDescent="0.3">
      <c r="A120" s="97"/>
    </row>
    <row r="121" spans="1:4" ht="13.8" thickBot="1" x14ac:dyDescent="0.3">
      <c r="A121" s="97"/>
      <c r="B121" s="22"/>
      <c r="C121" s="174" t="s">
        <v>106</v>
      </c>
      <c r="D121" s="15"/>
    </row>
    <row r="122" spans="1:4" x14ac:dyDescent="0.25">
      <c r="A122" s="97"/>
      <c r="B122" s="182" t="s">
        <v>66</v>
      </c>
      <c r="C122" s="462">
        <v>1</v>
      </c>
      <c r="D122" s="7"/>
    </row>
    <row r="123" spans="1:4" x14ac:dyDescent="0.25">
      <c r="A123" s="97"/>
      <c r="B123" s="206" t="s">
        <v>68</v>
      </c>
      <c r="C123" s="458">
        <v>0</v>
      </c>
      <c r="D123" s="7"/>
    </row>
    <row r="124" spans="1:4" x14ac:dyDescent="0.25">
      <c r="A124" s="97"/>
      <c r="B124" s="206" t="s">
        <v>67</v>
      </c>
      <c r="C124" s="458">
        <v>0</v>
      </c>
      <c r="D124" s="8"/>
    </row>
    <row r="125" spans="1:4" x14ac:dyDescent="0.25">
      <c r="A125" s="97"/>
      <c r="B125" s="266" t="s">
        <v>99</v>
      </c>
      <c r="C125" s="458">
        <v>0</v>
      </c>
      <c r="D125" s="8"/>
    </row>
    <row r="126" spans="1:4" ht="13.8" thickBot="1" x14ac:dyDescent="0.3">
      <c r="A126" s="97"/>
      <c r="B126" s="205" t="s">
        <v>113</v>
      </c>
      <c r="C126" s="459">
        <v>0</v>
      </c>
      <c r="D126" s="8"/>
    </row>
    <row r="127" spans="1:4" x14ac:dyDescent="0.25">
      <c r="A127" s="97"/>
    </row>
    <row r="128" spans="1:4" x14ac:dyDescent="0.25">
      <c r="A128" s="97"/>
    </row>
    <row r="129" spans="1:4" x14ac:dyDescent="0.25">
      <c r="A129" s="97" t="s">
        <v>185</v>
      </c>
      <c r="B129" s="29" t="s">
        <v>310</v>
      </c>
    </row>
    <row r="130" spans="1:4" ht="13.8" thickBot="1" x14ac:dyDescent="0.3">
      <c r="A130" s="97"/>
    </row>
    <row r="131" spans="1:4" ht="13.8" thickBot="1" x14ac:dyDescent="0.3">
      <c r="A131" s="97"/>
      <c r="C131" s="174" t="s">
        <v>106</v>
      </c>
    </row>
    <row r="132" spans="1:4" x14ac:dyDescent="0.25">
      <c r="A132" s="97"/>
      <c r="B132" s="182" t="s">
        <v>145</v>
      </c>
      <c r="C132" s="486">
        <v>0.41108132486912358</v>
      </c>
    </row>
    <row r="133" spans="1:4" x14ac:dyDescent="0.25">
      <c r="A133" s="97"/>
      <c r="B133" s="206" t="s">
        <v>146</v>
      </c>
      <c r="C133" s="489">
        <v>0.58891867513087648</v>
      </c>
    </row>
    <row r="134" spans="1:4" x14ac:dyDescent="0.25">
      <c r="A134" s="97"/>
      <c r="B134" s="335" t="s">
        <v>385</v>
      </c>
      <c r="C134" s="478">
        <v>0</v>
      </c>
    </row>
    <row r="135" spans="1:4" x14ac:dyDescent="0.25">
      <c r="A135" s="97"/>
      <c r="B135" s="335" t="s">
        <v>386</v>
      </c>
      <c r="C135" s="489">
        <v>0</v>
      </c>
    </row>
    <row r="136" spans="1:4" x14ac:dyDescent="0.25">
      <c r="A136" s="97"/>
      <c r="B136" s="206" t="s">
        <v>99</v>
      </c>
      <c r="C136" s="489">
        <v>0</v>
      </c>
    </row>
    <row r="137" spans="1:4" ht="13.8" thickBot="1" x14ac:dyDescent="0.3">
      <c r="A137" s="97"/>
      <c r="B137" s="171" t="s">
        <v>113</v>
      </c>
      <c r="C137" s="494">
        <v>0</v>
      </c>
    </row>
    <row r="138" spans="1:4" x14ac:dyDescent="0.25">
      <c r="A138" s="97"/>
    </row>
    <row r="139" spans="1:4" x14ac:dyDescent="0.25">
      <c r="A139" s="97"/>
    </row>
    <row r="140" spans="1:4" x14ac:dyDescent="0.25">
      <c r="A140" s="99" t="s">
        <v>186</v>
      </c>
      <c r="B140" s="13" t="s">
        <v>311</v>
      </c>
    </row>
    <row r="141" spans="1:4" ht="13.8" thickBot="1" x14ac:dyDescent="0.3">
      <c r="A141" s="97"/>
    </row>
    <row r="142" spans="1:4" ht="13.8" thickBot="1" x14ac:dyDescent="0.3">
      <c r="A142" s="97"/>
      <c r="D142" s="174" t="s">
        <v>106</v>
      </c>
    </row>
    <row r="143" spans="1:4" x14ac:dyDescent="0.25">
      <c r="A143" s="97"/>
      <c r="B143" s="106" t="s">
        <v>119</v>
      </c>
      <c r="C143" s="112"/>
      <c r="D143" s="486">
        <v>0.7652645095824705</v>
      </c>
    </row>
    <row r="144" spans="1:4" x14ac:dyDescent="0.25">
      <c r="A144" s="97"/>
      <c r="B144" s="108" t="s">
        <v>117</v>
      </c>
      <c r="C144" s="133"/>
      <c r="D144" s="489">
        <v>1.1125376638828464E-5</v>
      </c>
    </row>
    <row r="145" spans="1:10" x14ac:dyDescent="0.25">
      <c r="A145" s="97"/>
      <c r="B145" s="108" t="s">
        <v>118</v>
      </c>
      <c r="C145" s="133"/>
      <c r="D145" s="489">
        <v>0.16465021003347771</v>
      </c>
    </row>
    <row r="146" spans="1:10" x14ac:dyDescent="0.25">
      <c r="A146" s="97"/>
      <c r="B146" s="142" t="s">
        <v>387</v>
      </c>
      <c r="C146" s="133"/>
      <c r="D146" s="489">
        <v>7.4165786630730479E-3</v>
      </c>
    </row>
    <row r="147" spans="1:10" x14ac:dyDescent="0.25">
      <c r="A147" s="97"/>
      <c r="B147" s="108" t="s">
        <v>161</v>
      </c>
      <c r="C147" s="133"/>
      <c r="D147" s="489">
        <v>6.2657576344339841E-2</v>
      </c>
    </row>
    <row r="148" spans="1:10" x14ac:dyDescent="0.25">
      <c r="A148" s="97"/>
      <c r="B148" s="108" t="s">
        <v>421</v>
      </c>
      <c r="C148" s="133"/>
      <c r="D148" s="489">
        <v>0</v>
      </c>
    </row>
    <row r="149" spans="1:10" ht="13.8" thickBot="1" x14ac:dyDescent="0.3">
      <c r="A149" s="97"/>
      <c r="B149" s="110" t="s">
        <v>113</v>
      </c>
      <c r="C149" s="134"/>
      <c r="D149" s="494">
        <v>0</v>
      </c>
    </row>
    <row r="150" spans="1:10" x14ac:dyDescent="0.25">
      <c r="A150" s="97"/>
      <c r="F150" s="4"/>
    </row>
    <row r="151" spans="1:10" x14ac:dyDescent="0.25">
      <c r="A151" s="97"/>
      <c r="B151" s="8"/>
      <c r="C151" s="8"/>
      <c r="D151" s="8"/>
      <c r="E151" s="8"/>
      <c r="F151" s="8"/>
      <c r="G151" s="8"/>
      <c r="H151" s="8"/>
      <c r="I151" s="8"/>
      <c r="J151" s="8"/>
    </row>
    <row r="152" spans="1:10" x14ac:dyDescent="0.25">
      <c r="A152" s="97" t="s">
        <v>187</v>
      </c>
      <c r="B152" s="26" t="s">
        <v>498</v>
      </c>
      <c r="F152" s="8"/>
    </row>
    <row r="153" spans="1:10" ht="13.8" thickBot="1" x14ac:dyDescent="0.3">
      <c r="A153" s="97"/>
      <c r="B153" s="26"/>
      <c r="F153" s="8"/>
    </row>
    <row r="154" spans="1:10" x14ac:dyDescent="0.25">
      <c r="A154" s="97"/>
      <c r="B154" s="106" t="s">
        <v>70</v>
      </c>
      <c r="C154" s="248"/>
      <c r="D154" s="514">
        <v>65625</v>
      </c>
      <c r="E154" s="19"/>
      <c r="F154" s="19"/>
      <c r="G154" s="19"/>
      <c r="I154" s="50"/>
    </row>
    <row r="155" spans="1:10" ht="13.8" thickBot="1" x14ac:dyDescent="0.3">
      <c r="A155" s="97"/>
      <c r="B155" s="119" t="s">
        <v>245</v>
      </c>
      <c r="C155" s="249"/>
      <c r="D155" s="530">
        <v>66035.642147352381</v>
      </c>
      <c r="E155" s="19"/>
      <c r="F155" s="19"/>
      <c r="G155" s="19"/>
    </row>
    <row r="156" spans="1:10" s="53" customFormat="1" ht="13.8" thickBot="1" x14ac:dyDescent="0.3">
      <c r="A156" s="99"/>
      <c r="B156" s="51"/>
      <c r="C156" s="244"/>
      <c r="D156" s="57"/>
      <c r="E156" s="19"/>
      <c r="F156" s="19"/>
      <c r="G156" s="19"/>
    </row>
    <row r="157" spans="1:10" s="53" customFormat="1" ht="27" thickBot="1" x14ac:dyDescent="0.3">
      <c r="A157" s="99"/>
      <c r="B157" s="52"/>
      <c r="C157" s="76"/>
      <c r="D157" s="180" t="s">
        <v>211</v>
      </c>
      <c r="E157" s="19"/>
      <c r="F157" s="19"/>
      <c r="G157" s="19"/>
    </row>
    <row r="158" spans="1:10" x14ac:dyDescent="0.25">
      <c r="A158" s="97"/>
      <c r="B158" s="121" t="s">
        <v>159</v>
      </c>
      <c r="C158" s="245"/>
      <c r="D158" s="462">
        <v>1.1999999999999999E-3</v>
      </c>
      <c r="E158" s="17"/>
      <c r="F158" s="17"/>
      <c r="G158" s="17"/>
    </row>
    <row r="159" spans="1:10" ht="13.8" thickBot="1" x14ac:dyDescent="0.3">
      <c r="A159" s="97"/>
      <c r="B159" s="110" t="s">
        <v>160</v>
      </c>
      <c r="C159" s="134"/>
      <c r="D159" s="459">
        <v>2.2000000000000001E-3</v>
      </c>
      <c r="E159" s="17"/>
      <c r="F159" s="17"/>
      <c r="G159" s="17"/>
    </row>
    <row r="160" spans="1:10" s="53" customFormat="1" x14ac:dyDescent="0.25">
      <c r="A160" s="99"/>
      <c r="B160" s="52"/>
      <c r="C160" s="52"/>
      <c r="D160" s="17"/>
      <c r="E160" s="17"/>
      <c r="F160" s="17"/>
      <c r="G160" s="17"/>
    </row>
    <row r="161" spans="1:7" s="53" customFormat="1" ht="13.8" thickBot="1" x14ac:dyDescent="0.3">
      <c r="A161" s="99"/>
      <c r="B161" s="348"/>
      <c r="C161" s="348"/>
      <c r="D161" s="17"/>
      <c r="E161" s="17"/>
      <c r="F161" s="17"/>
      <c r="G161" s="17"/>
    </row>
    <row r="162" spans="1:7" s="53" customFormat="1" ht="40.200000000000003" thickBot="1" x14ac:dyDescent="0.3">
      <c r="A162" s="99"/>
      <c r="B162" s="463" t="s">
        <v>455</v>
      </c>
      <c r="C162" s="464" t="s">
        <v>435</v>
      </c>
      <c r="D162" s="464" t="s">
        <v>436</v>
      </c>
      <c r="E162" s="464" t="s">
        <v>437</v>
      </c>
      <c r="F162" s="17"/>
      <c r="G162" s="17"/>
    </row>
    <row r="163" spans="1:7" s="53" customFormat="1" ht="13.8" thickBot="1" x14ac:dyDescent="0.3">
      <c r="A163" s="99"/>
      <c r="B163" s="465" t="s">
        <v>438</v>
      </c>
      <c r="C163" s="495">
        <v>63123</v>
      </c>
      <c r="D163" s="495">
        <v>3705.7324968499997</v>
      </c>
      <c r="E163" s="496">
        <v>0.85511858259666806</v>
      </c>
      <c r="F163" s="17"/>
      <c r="G163" s="17"/>
    </row>
    <row r="164" spans="1:7" s="53" customFormat="1" x14ac:dyDescent="0.25">
      <c r="A164" s="99"/>
      <c r="B164" s="466" t="s">
        <v>439</v>
      </c>
      <c r="C164" s="497">
        <v>2430</v>
      </c>
      <c r="D164" s="497">
        <v>596.86426103999997</v>
      </c>
      <c r="E164" s="496">
        <v>0.13772977983083812</v>
      </c>
      <c r="F164" s="17"/>
      <c r="G164" s="17"/>
    </row>
    <row r="165" spans="1:7" s="53" customFormat="1" x14ac:dyDescent="0.25">
      <c r="A165" s="99"/>
      <c r="B165" s="183" t="s">
        <v>440</v>
      </c>
      <c r="C165" s="497">
        <v>72</v>
      </c>
      <c r="D165" s="497">
        <v>30.992258030000002</v>
      </c>
      <c r="E165" s="496">
        <v>7.1516375724938229E-3</v>
      </c>
      <c r="F165" s="17"/>
      <c r="G165" s="17"/>
    </row>
    <row r="166" spans="1:7" s="53" customFormat="1" x14ac:dyDescent="0.25">
      <c r="A166" s="99"/>
      <c r="B166" s="183" t="s">
        <v>441</v>
      </c>
      <c r="C166" s="497">
        <v>0</v>
      </c>
      <c r="D166" s="497">
        <v>0</v>
      </c>
      <c r="E166" s="496">
        <v>0</v>
      </c>
      <c r="F166" s="17"/>
      <c r="G166" s="17"/>
    </row>
    <row r="167" spans="1:7" s="53" customFormat="1" x14ac:dyDescent="0.25">
      <c r="A167" s="99"/>
      <c r="B167" s="183" t="s">
        <v>442</v>
      </c>
      <c r="C167" s="497">
        <v>0</v>
      </c>
      <c r="D167" s="497">
        <v>0</v>
      </c>
      <c r="E167" s="496">
        <v>0</v>
      </c>
      <c r="F167" s="17"/>
      <c r="G167" s="17"/>
    </row>
    <row r="168" spans="1:7" s="53" customFormat="1" ht="13.8" thickBot="1" x14ac:dyDescent="0.3">
      <c r="A168" s="99"/>
      <c r="B168" s="467" t="s">
        <v>443</v>
      </c>
      <c r="C168" s="498">
        <v>0</v>
      </c>
      <c r="D168" s="498">
        <v>0</v>
      </c>
      <c r="E168" s="499">
        <v>0</v>
      </c>
      <c r="F168" s="17"/>
      <c r="G168" s="17"/>
    </row>
    <row r="169" spans="1:7" s="53" customFormat="1" ht="13.8" thickBot="1" x14ac:dyDescent="0.3">
      <c r="A169" s="99"/>
      <c r="B169" s="465" t="s">
        <v>444</v>
      </c>
      <c r="C169" s="500">
        <f>SUM(C163:C168)</f>
        <v>65625</v>
      </c>
      <c r="D169" s="501">
        <f t="shared" ref="D169:E169" si="0">SUM(D163:D168)</f>
        <v>4333.5890159199998</v>
      </c>
      <c r="E169" s="502">
        <f t="shared" si="0"/>
        <v>1</v>
      </c>
      <c r="F169" s="17"/>
      <c r="G169" s="17"/>
    </row>
    <row r="170" spans="1:7" s="53" customFormat="1" x14ac:dyDescent="0.25">
      <c r="A170" s="99"/>
      <c r="B170" s="348"/>
      <c r="C170" s="348"/>
      <c r="D170" s="17"/>
      <c r="E170" s="17"/>
      <c r="F170" s="17"/>
      <c r="G170" s="17"/>
    </row>
    <row r="171" spans="1:7" x14ac:dyDescent="0.25">
      <c r="A171" s="97"/>
      <c r="F171" s="4"/>
    </row>
    <row r="172" spans="1:7" x14ac:dyDescent="0.25">
      <c r="A172" s="97" t="s">
        <v>188</v>
      </c>
      <c r="B172" s="13" t="s">
        <v>246</v>
      </c>
      <c r="F172" s="4"/>
    </row>
    <row r="173" spans="1:7" ht="13.8" thickBot="1" x14ac:dyDescent="0.3">
      <c r="A173" s="97"/>
      <c r="B173" s="13"/>
      <c r="F173" s="4"/>
    </row>
    <row r="174" spans="1:7" ht="13.8" thickBot="1" x14ac:dyDescent="0.3">
      <c r="A174" s="97"/>
      <c r="B174" s="34"/>
      <c r="C174" s="159" t="s">
        <v>16</v>
      </c>
      <c r="D174" s="160" t="s">
        <v>77</v>
      </c>
      <c r="E174" s="131" t="s">
        <v>78</v>
      </c>
    </row>
    <row r="175" spans="1:7" ht="13.8" thickBot="1" x14ac:dyDescent="0.3">
      <c r="A175" s="97"/>
      <c r="B175" s="110" t="s">
        <v>15</v>
      </c>
      <c r="C175" s="531">
        <v>4212.5</v>
      </c>
      <c r="D175" s="531">
        <v>4212.5</v>
      </c>
      <c r="E175" s="532">
        <v>0</v>
      </c>
    </row>
    <row r="176" spans="1:7" s="53" customFormat="1" x14ac:dyDescent="0.25">
      <c r="A176" s="99"/>
      <c r="B176" s="52"/>
      <c r="C176" s="17"/>
      <c r="D176" s="17"/>
      <c r="E176" s="75"/>
    </row>
    <row r="177" spans="1:13" ht="13.8" thickBot="1" x14ac:dyDescent="0.3">
      <c r="A177" s="97"/>
      <c r="B177" s="13"/>
      <c r="F177" s="4"/>
    </row>
    <row r="178" spans="1:13" s="17" customFormat="1" x14ac:dyDescent="0.25">
      <c r="A178" s="102"/>
      <c r="B178" s="296" t="s">
        <v>390</v>
      </c>
      <c r="C178" s="306"/>
      <c r="D178" s="306"/>
      <c r="E178" s="306"/>
      <c r="F178" s="306"/>
      <c r="G178" s="306"/>
      <c r="H178" s="306"/>
      <c r="I178" s="306"/>
      <c r="J178" s="306"/>
      <c r="K178" s="306"/>
      <c r="L178" s="306"/>
      <c r="M178" s="307"/>
    </row>
    <row r="179" spans="1:13" ht="39.6" x14ac:dyDescent="0.25">
      <c r="A179" s="97"/>
      <c r="B179" s="317" t="s">
        <v>1</v>
      </c>
      <c r="C179" s="316" t="s">
        <v>71</v>
      </c>
      <c r="D179" s="316" t="s">
        <v>389</v>
      </c>
      <c r="E179" s="318"/>
      <c r="F179" s="309" t="s">
        <v>75</v>
      </c>
      <c r="G179" s="314"/>
      <c r="H179" s="316" t="s">
        <v>151</v>
      </c>
      <c r="I179" s="316" t="s">
        <v>72</v>
      </c>
      <c r="J179" s="316" t="s">
        <v>74</v>
      </c>
      <c r="K179" s="316" t="s">
        <v>73</v>
      </c>
      <c r="L179" s="316" t="s">
        <v>359</v>
      </c>
      <c r="M179" s="319" t="s">
        <v>79</v>
      </c>
    </row>
    <row r="180" spans="1:13" x14ac:dyDescent="0.25">
      <c r="A180" s="97"/>
      <c r="B180" s="169"/>
      <c r="C180" s="315"/>
      <c r="D180" s="315"/>
      <c r="E180" s="247" t="s">
        <v>25</v>
      </c>
      <c r="F180" s="247" t="s">
        <v>23</v>
      </c>
      <c r="G180" s="247" t="s">
        <v>24</v>
      </c>
      <c r="H180" s="315"/>
      <c r="I180" s="315"/>
      <c r="J180" s="315"/>
      <c r="K180" s="315"/>
      <c r="L180" s="315"/>
      <c r="M180" s="320"/>
    </row>
    <row r="181" spans="1:13" x14ac:dyDescent="0.25">
      <c r="A181" s="97"/>
      <c r="B181" s="503" t="s">
        <v>492</v>
      </c>
      <c r="C181" s="504" t="s">
        <v>493</v>
      </c>
      <c r="D181" s="533">
        <v>1500</v>
      </c>
      <c r="E181" s="504" t="s">
        <v>467</v>
      </c>
      <c r="F181" s="504" t="s">
        <v>468</v>
      </c>
      <c r="G181" s="504" t="s">
        <v>460</v>
      </c>
      <c r="H181" s="505">
        <v>40487</v>
      </c>
      <c r="I181" s="506">
        <v>0.16666600000000001</v>
      </c>
      <c r="J181" s="506">
        <v>0.01</v>
      </c>
      <c r="K181" s="506">
        <v>0.17666599999999999</v>
      </c>
      <c r="L181" s="504" t="s">
        <v>477</v>
      </c>
      <c r="M181" s="507" t="s">
        <v>494</v>
      </c>
    </row>
    <row r="182" spans="1:13" x14ac:dyDescent="0.25">
      <c r="A182" s="97"/>
      <c r="B182" s="503" t="s">
        <v>495</v>
      </c>
      <c r="C182" s="504" t="s">
        <v>496</v>
      </c>
      <c r="D182" s="533">
        <v>2712.5</v>
      </c>
      <c r="E182" s="504" t="s">
        <v>467</v>
      </c>
      <c r="F182" s="504" t="s">
        <v>468</v>
      </c>
      <c r="G182" s="504" t="s">
        <v>460</v>
      </c>
      <c r="H182" s="505">
        <v>40885</v>
      </c>
      <c r="I182" s="506">
        <v>0.125</v>
      </c>
      <c r="J182" s="506">
        <v>0.01</v>
      </c>
      <c r="K182" s="506">
        <v>0.13500000000000001</v>
      </c>
      <c r="L182" s="504" t="s">
        <v>477</v>
      </c>
      <c r="M182" s="507" t="s">
        <v>494</v>
      </c>
    </row>
    <row r="183" spans="1:13" ht="13.8" thickBot="1" x14ac:dyDescent="0.3">
      <c r="A183" s="97"/>
      <c r="B183" s="468" t="s">
        <v>497</v>
      </c>
      <c r="C183" s="322"/>
      <c r="D183" s="322"/>
      <c r="E183" s="322"/>
      <c r="F183" s="322"/>
      <c r="G183" s="322"/>
      <c r="H183" s="322"/>
      <c r="I183" s="322"/>
      <c r="J183" s="322"/>
      <c r="K183" s="322"/>
      <c r="L183" s="322"/>
      <c r="M183" s="323"/>
    </row>
    <row r="184" spans="1:13" x14ac:dyDescent="0.25">
      <c r="A184" s="97"/>
    </row>
    <row r="185" spans="1:13" ht="13.8" thickBot="1" x14ac:dyDescent="0.3">
      <c r="A185" s="97"/>
      <c r="B185" s="13"/>
      <c r="F185" s="4"/>
    </row>
    <row r="186" spans="1:13" s="17" customFormat="1" x14ac:dyDescent="0.25">
      <c r="A186" s="102"/>
      <c r="B186" s="296" t="s">
        <v>388</v>
      </c>
      <c r="C186" s="306"/>
      <c r="D186" s="306"/>
      <c r="E186" s="306"/>
      <c r="F186" s="306"/>
      <c r="G186" s="306"/>
      <c r="H186" s="306"/>
      <c r="I186" s="306"/>
      <c r="J186" s="307"/>
    </row>
    <row r="187" spans="1:13" ht="39.6" x14ac:dyDescent="0.25">
      <c r="A187" s="97"/>
      <c r="B187" s="317" t="s">
        <v>1</v>
      </c>
      <c r="C187" s="316" t="s">
        <v>71</v>
      </c>
      <c r="D187" s="316" t="s">
        <v>389</v>
      </c>
      <c r="E187" s="318"/>
      <c r="F187" s="309" t="s">
        <v>75</v>
      </c>
      <c r="G187" s="314"/>
      <c r="H187" s="316" t="s">
        <v>151</v>
      </c>
      <c r="I187" s="316" t="s">
        <v>359</v>
      </c>
      <c r="J187" s="319" t="s">
        <v>79</v>
      </c>
    </row>
    <row r="188" spans="1:13" x14ac:dyDescent="0.25">
      <c r="A188" s="97"/>
      <c r="B188" s="169"/>
      <c r="C188" s="315"/>
      <c r="D188" s="315"/>
      <c r="E188" s="247" t="s">
        <v>25</v>
      </c>
      <c r="F188" s="247" t="s">
        <v>23</v>
      </c>
      <c r="G188" s="247" t="s">
        <v>24</v>
      </c>
      <c r="H188" s="315"/>
      <c r="I188" s="315"/>
      <c r="J188" s="320"/>
    </row>
    <row r="189" spans="1:13" x14ac:dyDescent="0.25">
      <c r="A189" s="97"/>
      <c r="B189" s="321" t="s">
        <v>111</v>
      </c>
      <c r="C189" s="64"/>
      <c r="D189" s="64"/>
      <c r="E189" s="64"/>
      <c r="F189" s="64"/>
      <c r="G189" s="64"/>
      <c r="H189" s="64"/>
      <c r="I189" s="64"/>
      <c r="J189" s="65"/>
    </row>
    <row r="190" spans="1:13" x14ac:dyDescent="0.25">
      <c r="A190" s="97"/>
      <c r="B190" s="321" t="s">
        <v>112</v>
      </c>
      <c r="C190" s="64"/>
      <c r="D190" s="64"/>
      <c r="E190" s="64"/>
      <c r="F190" s="64"/>
      <c r="G190" s="64"/>
      <c r="H190" s="64"/>
      <c r="I190" s="64"/>
      <c r="J190" s="65"/>
    </row>
    <row r="191" spans="1:13" x14ac:dyDescent="0.25">
      <c r="A191" s="97"/>
      <c r="B191" s="321" t="s">
        <v>358</v>
      </c>
      <c r="C191" s="64"/>
      <c r="D191" s="64"/>
      <c r="E191" s="64"/>
      <c r="F191" s="64"/>
      <c r="G191" s="64"/>
      <c r="H191" s="64"/>
      <c r="I191" s="64"/>
      <c r="J191" s="65"/>
    </row>
    <row r="192" spans="1:13" ht="13.8" thickBot="1" x14ac:dyDescent="0.3">
      <c r="A192" s="97"/>
      <c r="B192" s="468" t="s">
        <v>497</v>
      </c>
      <c r="C192" s="322"/>
      <c r="D192" s="322"/>
      <c r="E192" s="322"/>
      <c r="F192" s="322"/>
      <c r="G192" s="322"/>
      <c r="H192" s="322"/>
      <c r="I192" s="322"/>
      <c r="J192" s="323"/>
    </row>
    <row r="193" spans="1:1" x14ac:dyDescent="0.25">
      <c r="A193" s="97"/>
    </row>
    <row r="194" spans="1:1" x14ac:dyDescent="0.25">
      <c r="A194" s="97"/>
    </row>
    <row r="195" spans="1:1" x14ac:dyDescent="0.25">
      <c r="A195" s="97"/>
    </row>
    <row r="196" spans="1:1" x14ac:dyDescent="0.25">
      <c r="A196" s="97"/>
    </row>
    <row r="197" spans="1:1" x14ac:dyDescent="0.25">
      <c r="A197" s="97"/>
    </row>
    <row r="198" spans="1:1" x14ac:dyDescent="0.25">
      <c r="A198" s="97"/>
    </row>
    <row r="199" spans="1:1" x14ac:dyDescent="0.25">
      <c r="A199" s="97"/>
    </row>
    <row r="200" spans="1:1" x14ac:dyDescent="0.25">
      <c r="A200" s="97"/>
    </row>
    <row r="201" spans="1:1" x14ac:dyDescent="0.25">
      <c r="A201" s="97"/>
    </row>
    <row r="202" spans="1:1" x14ac:dyDescent="0.25">
      <c r="A202" s="97"/>
    </row>
    <row r="203" spans="1:1" x14ac:dyDescent="0.25">
      <c r="A203" s="97"/>
    </row>
    <row r="204" spans="1:1" x14ac:dyDescent="0.25">
      <c r="A204" s="97"/>
    </row>
    <row r="205" spans="1:1" x14ac:dyDescent="0.25">
      <c r="A205" s="97"/>
    </row>
    <row r="206" spans="1:1" x14ac:dyDescent="0.25">
      <c r="A206" s="97"/>
    </row>
    <row r="207" spans="1:1" x14ac:dyDescent="0.25">
      <c r="A207" s="97"/>
    </row>
    <row r="208" spans="1:1" x14ac:dyDescent="0.25">
      <c r="A208" s="97"/>
    </row>
    <row r="209" spans="1:1" x14ac:dyDescent="0.25">
      <c r="A209" s="97"/>
    </row>
    <row r="210" spans="1:1" x14ac:dyDescent="0.25">
      <c r="A210" s="97"/>
    </row>
    <row r="211" spans="1:1" x14ac:dyDescent="0.25">
      <c r="A211" s="97"/>
    </row>
    <row r="212" spans="1:1" x14ac:dyDescent="0.25">
      <c r="A212" s="97"/>
    </row>
    <row r="213" spans="1:1" x14ac:dyDescent="0.25">
      <c r="A213" s="97"/>
    </row>
    <row r="214" spans="1:1" x14ac:dyDescent="0.25">
      <c r="A214" s="97"/>
    </row>
    <row r="215" spans="1:1" x14ac:dyDescent="0.25">
      <c r="A215" s="97"/>
    </row>
    <row r="216" spans="1:1" x14ac:dyDescent="0.25">
      <c r="A216" s="97"/>
    </row>
    <row r="217" spans="1:1" x14ac:dyDescent="0.25">
      <c r="A217" s="97"/>
    </row>
    <row r="218" spans="1:1" x14ac:dyDescent="0.25">
      <c r="A218" s="97"/>
    </row>
    <row r="219" spans="1:1" x14ac:dyDescent="0.25">
      <c r="A219" s="97"/>
    </row>
    <row r="220" spans="1:1" x14ac:dyDescent="0.25">
      <c r="A220" s="97"/>
    </row>
  </sheetData>
  <mergeCells count="7">
    <mergeCell ref="C94:D94"/>
    <mergeCell ref="C95:D95"/>
    <mergeCell ref="B48:C48"/>
    <mergeCell ref="B68:C68"/>
    <mergeCell ref="E49:F49"/>
    <mergeCell ref="C92:D92"/>
    <mergeCell ref="C93:D93"/>
  </mergeCells>
  <phoneticPr fontId="3" type="noConversion"/>
  <pageMargins left="0.78740157499999996" right="0.78740157499999996" top="0.5" bottom="0.26" header="0.4921259845" footer="0.24"/>
  <pageSetup paperSize="8" fitToHeight="0" orientation="portrait" r:id="rId1"/>
  <headerFooter alignWithMargins="0"/>
  <rowBreaks count="3" manualBreakCount="3">
    <brk id="43" max="5" man="1"/>
    <brk id="97" max="5" man="1"/>
    <brk id="15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2"/>
  <sheetViews>
    <sheetView workbookViewId="0"/>
  </sheetViews>
  <sheetFormatPr defaultColWidth="11.44140625" defaultRowHeight="13.2" x14ac:dyDescent="0.25"/>
  <cols>
    <col min="1" max="1" width="4.5546875" style="5" bestFit="1" customWidth="1"/>
    <col min="2" max="2" width="65" style="349" bestFit="1" customWidth="1"/>
    <col min="3" max="3" width="15.33203125" style="349" customWidth="1"/>
    <col min="4" max="4" width="18" style="349" bestFit="1" customWidth="1"/>
    <col min="5" max="5" width="12.44140625" style="349" customWidth="1"/>
    <col min="6" max="9" width="11.44140625" style="349" customWidth="1"/>
    <col min="10" max="10" width="12.109375" style="349" customWidth="1"/>
    <col min="11" max="12" width="11.44140625" style="349"/>
    <col min="13" max="13" width="16" style="349" bestFit="1" customWidth="1"/>
    <col min="14" max="16384" width="11.44140625" style="349"/>
  </cols>
  <sheetData>
    <row r="1" spans="1:5" s="47" customFormat="1" x14ac:dyDescent="0.25">
      <c r="A1" s="45"/>
      <c r="B1" s="46" t="s">
        <v>404</v>
      </c>
    </row>
    <row r="2" spans="1:5" ht="13.8" thickBot="1" x14ac:dyDescent="0.3"/>
    <row r="3" spans="1:5" ht="13.8" thickBot="1" x14ac:dyDescent="0.3">
      <c r="B3" s="2" t="s">
        <v>193</v>
      </c>
      <c r="C3" s="95" t="s">
        <v>457</v>
      </c>
      <c r="D3" s="33"/>
      <c r="E3" s="39"/>
    </row>
    <row r="4" spans="1:5" ht="13.8" thickBot="1" x14ac:dyDescent="0.3">
      <c r="B4" s="2" t="s">
        <v>194</v>
      </c>
      <c r="C4" s="381">
        <v>42185</v>
      </c>
    </row>
    <row r="6" spans="1:5" s="46" customFormat="1" x14ac:dyDescent="0.25">
      <c r="A6" s="79">
        <v>4</v>
      </c>
      <c r="B6" s="46" t="s">
        <v>103</v>
      </c>
    </row>
    <row r="7" spans="1:5" s="350" customFormat="1" x14ac:dyDescent="0.25">
      <c r="A7" s="97"/>
      <c r="B7" s="351"/>
      <c r="C7" s="351"/>
    </row>
    <row r="8" spans="1:5" s="350" customFormat="1" x14ac:dyDescent="0.25">
      <c r="A8" s="97"/>
      <c r="B8" s="351"/>
      <c r="C8" s="351"/>
    </row>
    <row r="9" spans="1:5" s="350" customFormat="1" x14ac:dyDescent="0.25">
      <c r="A9" s="97" t="s">
        <v>176</v>
      </c>
      <c r="B9" s="29" t="s">
        <v>303</v>
      </c>
      <c r="C9" s="351"/>
    </row>
    <row r="10" spans="1:5" s="350" customFormat="1" ht="13.8" thickBot="1" x14ac:dyDescent="0.3">
      <c r="A10" s="97"/>
      <c r="B10" s="351"/>
      <c r="C10" s="351"/>
    </row>
    <row r="11" spans="1:5" s="350" customFormat="1" ht="27" thickBot="1" x14ac:dyDescent="0.3">
      <c r="A11" s="97"/>
      <c r="C11" s="180" t="s">
        <v>192</v>
      </c>
    </row>
    <row r="12" spans="1:5" s="350" customFormat="1" ht="13.8" thickBot="1" x14ac:dyDescent="0.3">
      <c r="A12" s="97"/>
      <c r="B12" s="181" t="s">
        <v>11</v>
      </c>
      <c r="C12" s="474">
        <v>1</v>
      </c>
    </row>
    <row r="13" spans="1:5" s="350" customFormat="1" x14ac:dyDescent="0.25">
      <c r="A13" s="97"/>
      <c r="B13" s="182" t="s">
        <v>120</v>
      </c>
      <c r="C13" s="510"/>
    </row>
    <row r="14" spans="1:5" s="350" customFormat="1" x14ac:dyDescent="0.25">
      <c r="A14" s="97"/>
      <c r="B14" s="183" t="s">
        <v>155</v>
      </c>
      <c r="C14" s="475">
        <v>0</v>
      </c>
    </row>
    <row r="15" spans="1:5" s="350" customFormat="1" x14ac:dyDescent="0.25">
      <c r="A15" s="97"/>
      <c r="B15" s="183" t="s">
        <v>156</v>
      </c>
      <c r="C15" s="475">
        <v>0</v>
      </c>
    </row>
    <row r="16" spans="1:5" s="350" customFormat="1" x14ac:dyDescent="0.25">
      <c r="A16" s="97"/>
      <c r="B16" s="183" t="s">
        <v>157</v>
      </c>
      <c r="C16" s="475">
        <v>0</v>
      </c>
    </row>
    <row r="17" spans="1:10" s="350" customFormat="1" x14ac:dyDescent="0.25">
      <c r="A17" s="97"/>
      <c r="B17" s="330" t="s">
        <v>377</v>
      </c>
      <c r="C17" s="475">
        <v>0</v>
      </c>
    </row>
    <row r="18" spans="1:10" s="350" customFormat="1" ht="13.8" thickBot="1" x14ac:dyDescent="0.3">
      <c r="A18" s="97"/>
      <c r="B18" s="331" t="s">
        <v>378</v>
      </c>
      <c r="C18" s="476">
        <v>0</v>
      </c>
    </row>
    <row r="19" spans="1:10" s="350" customFormat="1" ht="13.8" thickBot="1" x14ac:dyDescent="0.3">
      <c r="A19" s="97"/>
      <c r="B19" s="508" t="s">
        <v>434</v>
      </c>
      <c r="C19" s="509">
        <v>0</v>
      </c>
    </row>
    <row r="20" spans="1:10" s="350" customFormat="1" x14ac:dyDescent="0.25">
      <c r="A20" s="97"/>
      <c r="B20" s="351"/>
      <c r="C20" s="351"/>
    </row>
    <row r="21" spans="1:10" x14ac:dyDescent="0.25">
      <c r="A21" s="97" t="s">
        <v>177</v>
      </c>
      <c r="B21" s="29" t="s">
        <v>304</v>
      </c>
      <c r="C21" s="3"/>
    </row>
    <row r="22" spans="1:10" ht="13.8" thickBot="1" x14ac:dyDescent="0.3">
      <c r="A22" s="97"/>
      <c r="B22" s="26"/>
      <c r="C22" s="3"/>
    </row>
    <row r="23" spans="1:10" ht="13.8" thickBot="1" x14ac:dyDescent="0.3">
      <c r="A23" s="97"/>
      <c r="B23" s="378" t="s">
        <v>84</v>
      </c>
      <c r="C23" s="160" t="s">
        <v>85</v>
      </c>
      <c r="D23" s="177" t="s">
        <v>106</v>
      </c>
      <c r="E23" s="348"/>
      <c r="F23" s="380"/>
      <c r="G23" s="348"/>
      <c r="H23" s="42"/>
      <c r="I23" s="18"/>
      <c r="J23" s="19"/>
    </row>
    <row r="24" spans="1:10" x14ac:dyDescent="0.25">
      <c r="A24" s="97"/>
      <c r="B24" s="455" t="s">
        <v>44</v>
      </c>
      <c r="C24" s="480" t="s">
        <v>477</v>
      </c>
      <c r="D24" s="477">
        <v>0</v>
      </c>
      <c r="E24" s="380"/>
      <c r="F24" s="17"/>
      <c r="G24" s="380"/>
      <c r="H24" s="8"/>
      <c r="I24" s="8"/>
      <c r="J24" s="8"/>
    </row>
    <row r="25" spans="1:10" x14ac:dyDescent="0.25">
      <c r="A25" s="97"/>
      <c r="B25" s="455" t="s">
        <v>44</v>
      </c>
      <c r="C25" s="479" t="s">
        <v>45</v>
      </c>
      <c r="D25" s="478">
        <v>1</v>
      </c>
      <c r="E25" s="380"/>
      <c r="F25" s="17"/>
      <c r="G25" s="380"/>
      <c r="H25" s="8"/>
      <c r="I25" s="8"/>
      <c r="J25" s="8"/>
    </row>
    <row r="26" spans="1:10" x14ac:dyDescent="0.25">
      <c r="A26" s="97"/>
      <c r="B26" s="455" t="s">
        <v>99</v>
      </c>
      <c r="C26" s="456" t="s">
        <v>99</v>
      </c>
      <c r="D26" s="454"/>
      <c r="E26" s="17"/>
      <c r="F26" s="17"/>
      <c r="G26" s="17"/>
      <c r="H26" s="8"/>
      <c r="I26" s="8"/>
      <c r="J26" s="8"/>
    </row>
    <row r="27" spans="1:10" ht="13.8" thickBot="1" x14ac:dyDescent="0.3">
      <c r="A27" s="97"/>
      <c r="B27" s="32"/>
      <c r="C27" s="23"/>
      <c r="D27" s="37"/>
      <c r="E27" s="17"/>
      <c r="F27" s="17"/>
      <c r="G27" s="17"/>
      <c r="H27" s="8"/>
      <c r="I27" s="8"/>
      <c r="J27" s="8"/>
    </row>
    <row r="28" spans="1:10" x14ac:dyDescent="0.25">
      <c r="A28" s="97"/>
      <c r="B28" s="348"/>
      <c r="C28" s="348"/>
    </row>
    <row r="29" spans="1:10" x14ac:dyDescent="0.25">
      <c r="A29" s="97"/>
      <c r="B29" s="348"/>
      <c r="C29" s="348"/>
    </row>
    <row r="30" spans="1:10" s="350" customFormat="1" x14ac:dyDescent="0.25">
      <c r="A30" s="97" t="s">
        <v>178</v>
      </c>
      <c r="B30" s="29" t="s">
        <v>380</v>
      </c>
      <c r="C30" s="351"/>
    </row>
    <row r="31" spans="1:10" ht="13.8" thickBot="1" x14ac:dyDescent="0.3">
      <c r="A31" s="97"/>
      <c r="B31" s="348"/>
      <c r="C31" s="348"/>
    </row>
    <row r="32" spans="1:10" ht="13.8" thickBot="1" x14ac:dyDescent="0.3">
      <c r="A32" s="97"/>
      <c r="B32" s="184" t="s">
        <v>139</v>
      </c>
      <c r="C32" s="141"/>
      <c r="D32" s="185" t="s">
        <v>106</v>
      </c>
    </row>
    <row r="33" spans="1:4" x14ac:dyDescent="0.25">
      <c r="A33" s="97"/>
      <c r="B33" s="186" t="s">
        <v>135</v>
      </c>
      <c r="C33" s="187"/>
      <c r="D33" s="481">
        <v>4.673354834265721E-3</v>
      </c>
    </row>
    <row r="34" spans="1:4" x14ac:dyDescent="0.25">
      <c r="A34" s="97"/>
      <c r="B34" s="511" t="s">
        <v>123</v>
      </c>
      <c r="C34" s="148"/>
      <c r="D34" s="512">
        <v>6.1430320005255362E-2</v>
      </c>
    </row>
    <row r="35" spans="1:4" x14ac:dyDescent="0.25">
      <c r="A35" s="97"/>
      <c r="B35" s="511" t="s">
        <v>133</v>
      </c>
      <c r="C35" s="148"/>
      <c r="D35" s="512">
        <v>3.7141603293398954E-3</v>
      </c>
    </row>
    <row r="36" spans="1:4" x14ac:dyDescent="0.25">
      <c r="A36" s="97"/>
      <c r="B36" s="511" t="s">
        <v>134</v>
      </c>
      <c r="C36" s="148"/>
      <c r="D36" s="512">
        <v>1.2153394087294054E-2</v>
      </c>
    </row>
    <row r="37" spans="1:4" x14ac:dyDescent="0.25">
      <c r="A37" s="97"/>
      <c r="B37" s="511" t="s">
        <v>132</v>
      </c>
      <c r="C37" s="148"/>
      <c r="D37" s="512">
        <v>1.2423153739846227E-2</v>
      </c>
    </row>
    <row r="38" spans="1:4" x14ac:dyDescent="0.25">
      <c r="A38" s="97"/>
      <c r="B38" s="511" t="s">
        <v>126</v>
      </c>
      <c r="C38" s="148"/>
      <c r="D38" s="512">
        <v>1.6237578511351911E-2</v>
      </c>
    </row>
    <row r="39" spans="1:4" x14ac:dyDescent="0.25">
      <c r="A39" s="97"/>
      <c r="B39" s="511" t="s">
        <v>129</v>
      </c>
      <c r="C39" s="148"/>
      <c r="D39" s="512">
        <v>1.9529000863168201E-2</v>
      </c>
    </row>
    <row r="40" spans="1:4" x14ac:dyDescent="0.25">
      <c r="A40" s="97"/>
      <c r="B40" s="511" t="s">
        <v>240</v>
      </c>
      <c r="C40" s="148"/>
      <c r="D40" s="512">
        <v>7.5852536094986019E-3</v>
      </c>
    </row>
    <row r="41" spans="1:4" x14ac:dyDescent="0.25">
      <c r="A41" s="97"/>
      <c r="B41" s="511" t="s">
        <v>138</v>
      </c>
      <c r="C41" s="148"/>
      <c r="D41" s="512">
        <v>7.0443950740781292E-3</v>
      </c>
    </row>
    <row r="42" spans="1:4" x14ac:dyDescent="0.25">
      <c r="A42" s="97"/>
      <c r="B42" s="511" t="s">
        <v>143</v>
      </c>
      <c r="C42" s="148"/>
      <c r="D42" s="512">
        <v>0</v>
      </c>
    </row>
    <row r="43" spans="1:4" x14ac:dyDescent="0.25">
      <c r="A43" s="97"/>
      <c r="B43" s="511" t="s">
        <v>136</v>
      </c>
      <c r="C43" s="148"/>
      <c r="D43" s="512">
        <v>2.5138323844931133E-3</v>
      </c>
    </row>
    <row r="44" spans="1:4" x14ac:dyDescent="0.25">
      <c r="A44" s="97"/>
      <c r="B44" s="511" t="s">
        <v>128</v>
      </c>
      <c r="C44" s="148"/>
      <c r="D44" s="512">
        <v>2.9362826180863034E-2</v>
      </c>
    </row>
    <row r="45" spans="1:4" x14ac:dyDescent="0.25">
      <c r="A45" s="97"/>
      <c r="B45" s="511" t="s">
        <v>140</v>
      </c>
      <c r="C45" s="148"/>
      <c r="D45" s="512">
        <v>0.49369741777170728</v>
      </c>
    </row>
    <row r="46" spans="1:4" x14ac:dyDescent="0.25">
      <c r="A46" s="97"/>
      <c r="B46" s="511" t="s">
        <v>124</v>
      </c>
      <c r="C46" s="148"/>
      <c r="D46" s="512">
        <v>4.3159438180724673E-2</v>
      </c>
    </row>
    <row r="47" spans="1:4" x14ac:dyDescent="0.25">
      <c r="A47" s="97"/>
      <c r="B47" s="511" t="s">
        <v>137</v>
      </c>
      <c r="C47" s="148"/>
      <c r="D47" s="512">
        <v>3.3757171939857158E-3</v>
      </c>
    </row>
    <row r="48" spans="1:4" x14ac:dyDescent="0.25">
      <c r="A48" s="97"/>
      <c r="B48" s="511" t="s">
        <v>130</v>
      </c>
      <c r="C48" s="148"/>
      <c r="D48" s="512">
        <v>9.9442558466167879E-3</v>
      </c>
    </row>
    <row r="49" spans="1:10" x14ac:dyDescent="0.25">
      <c r="A49" s="97"/>
      <c r="B49" s="511" t="s">
        <v>142</v>
      </c>
      <c r="C49" s="148"/>
      <c r="D49" s="512">
        <v>3.9233262595851047E-2</v>
      </c>
    </row>
    <row r="50" spans="1:10" x14ac:dyDescent="0.25">
      <c r="A50" s="97"/>
      <c r="B50" s="511" t="s">
        <v>122</v>
      </c>
      <c r="C50" s="148"/>
      <c r="D50" s="512">
        <v>4.4761675574124887E-2</v>
      </c>
    </row>
    <row r="51" spans="1:10" x14ac:dyDescent="0.25">
      <c r="A51" s="97"/>
      <c r="B51" s="511" t="s">
        <v>125</v>
      </c>
      <c r="C51" s="148"/>
      <c r="D51" s="512">
        <v>3.1746281534612064E-2</v>
      </c>
    </row>
    <row r="52" spans="1:10" x14ac:dyDescent="0.25">
      <c r="A52" s="97"/>
      <c r="B52" s="511" t="s">
        <v>131</v>
      </c>
      <c r="C52" s="148"/>
      <c r="D52" s="512">
        <v>2.4170994694542647E-2</v>
      </c>
    </row>
    <row r="53" spans="1:10" x14ac:dyDescent="0.25">
      <c r="A53" s="97"/>
      <c r="B53" s="511" t="s">
        <v>127</v>
      </c>
      <c r="C53" s="148"/>
      <c r="D53" s="512">
        <v>8.031196044755844E-3</v>
      </c>
    </row>
    <row r="54" spans="1:10" x14ac:dyDescent="0.25">
      <c r="A54" s="97"/>
      <c r="B54" s="511" t="s">
        <v>141</v>
      </c>
      <c r="C54" s="148"/>
      <c r="D54" s="512">
        <v>7.7501658289493375E-2</v>
      </c>
    </row>
    <row r="55" spans="1:10" ht="13.8" thickBot="1" x14ac:dyDescent="0.3">
      <c r="A55" s="97"/>
      <c r="B55" s="457" t="s">
        <v>121</v>
      </c>
      <c r="C55" s="145"/>
      <c r="D55" s="484">
        <v>4.7710832654131424E-2</v>
      </c>
    </row>
    <row r="56" spans="1:10" x14ac:dyDescent="0.25">
      <c r="A56" s="97"/>
      <c r="B56" s="348"/>
      <c r="C56" s="348"/>
    </row>
    <row r="57" spans="1:10" x14ac:dyDescent="0.25">
      <c r="A57" s="97"/>
    </row>
    <row r="58" spans="1:10" s="3" customFormat="1" x14ac:dyDescent="0.25">
      <c r="A58" s="97" t="s">
        <v>179</v>
      </c>
      <c r="B58" s="13" t="s">
        <v>305</v>
      </c>
    </row>
    <row r="59" spans="1:10" s="3" customFormat="1" ht="13.8" thickBot="1" x14ac:dyDescent="0.3">
      <c r="A59" s="97"/>
      <c r="B59" s="13"/>
    </row>
    <row r="60" spans="1:10" s="3" customFormat="1" ht="13.8" thickBot="1" x14ac:dyDescent="0.3">
      <c r="A60" s="97"/>
      <c r="B60" s="538" t="s">
        <v>108</v>
      </c>
      <c r="C60" s="539"/>
      <c r="D60" s="485">
        <v>0.82079999999999997</v>
      </c>
    </row>
    <row r="61" spans="1:10" ht="13.8" thickBot="1" x14ac:dyDescent="0.3">
      <c r="A61" s="97"/>
      <c r="B61" s="22"/>
      <c r="C61" s="22"/>
      <c r="D61" s="460"/>
      <c r="E61" s="542"/>
      <c r="F61" s="542"/>
      <c r="G61" s="3"/>
      <c r="H61" s="3"/>
    </row>
    <row r="62" spans="1:10" ht="13.8" thickBot="1" x14ac:dyDescent="0.3">
      <c r="A62" s="97"/>
      <c r="B62" s="158"/>
      <c r="C62" s="189" t="s">
        <v>42</v>
      </c>
      <c r="D62" s="131" t="s">
        <v>106</v>
      </c>
      <c r="E62" s="380"/>
      <c r="F62" s="380"/>
      <c r="G62" s="3"/>
      <c r="H62" s="3"/>
      <c r="J62" s="5"/>
    </row>
    <row r="63" spans="1:10" x14ac:dyDescent="0.25">
      <c r="A63" s="97"/>
      <c r="B63" s="190" t="s">
        <v>26</v>
      </c>
      <c r="C63" s="132" t="s">
        <v>27</v>
      </c>
      <c r="D63" s="458">
        <v>4.3197652640479839E-2</v>
      </c>
      <c r="E63" s="17"/>
      <c r="F63" s="17"/>
      <c r="G63" s="28"/>
      <c r="H63" s="28"/>
    </row>
    <row r="64" spans="1:10" x14ac:dyDescent="0.25">
      <c r="A64" s="97"/>
      <c r="B64" s="178"/>
      <c r="C64" s="133" t="s">
        <v>28</v>
      </c>
      <c r="D64" s="458">
        <v>5.5318659712884327E-2</v>
      </c>
      <c r="E64" s="17"/>
      <c r="F64" s="17"/>
      <c r="G64" s="28"/>
      <c r="H64" s="28"/>
    </row>
    <row r="65" spans="1:8" x14ac:dyDescent="0.25">
      <c r="A65" s="97"/>
      <c r="B65" s="178"/>
      <c r="C65" s="133" t="s">
        <v>29</v>
      </c>
      <c r="D65" s="458">
        <v>9.2668183094112705E-2</v>
      </c>
      <c r="E65" s="17"/>
      <c r="F65" s="17"/>
      <c r="G65" s="28"/>
      <c r="H65" s="28"/>
    </row>
    <row r="66" spans="1:8" x14ac:dyDescent="0.25">
      <c r="A66" s="97"/>
      <c r="B66" s="178"/>
      <c r="C66" s="133" t="s">
        <v>30</v>
      </c>
      <c r="D66" s="458">
        <v>9.4201164809330037E-2</v>
      </c>
      <c r="E66" s="17"/>
      <c r="F66" s="17"/>
      <c r="G66" s="28"/>
      <c r="H66" s="28"/>
    </row>
    <row r="67" spans="1:8" x14ac:dyDescent="0.25">
      <c r="A67" s="97"/>
      <c r="B67" s="178"/>
      <c r="C67" s="133" t="s">
        <v>31</v>
      </c>
      <c r="D67" s="458">
        <v>0.13456896744339078</v>
      </c>
      <c r="E67" s="17"/>
      <c r="F67" s="17"/>
      <c r="G67" s="28"/>
      <c r="H67" s="28"/>
    </row>
    <row r="68" spans="1:8" x14ac:dyDescent="0.25">
      <c r="A68" s="97"/>
      <c r="B68" s="178"/>
      <c r="C68" s="133" t="s">
        <v>32</v>
      </c>
      <c r="D68" s="458">
        <v>6.6378267608004471E-2</v>
      </c>
      <c r="E68" s="17"/>
      <c r="F68" s="17"/>
      <c r="G68" s="28"/>
      <c r="H68" s="28"/>
    </row>
    <row r="69" spans="1:8" x14ac:dyDescent="0.25">
      <c r="A69" s="97"/>
      <c r="B69" s="178"/>
      <c r="C69" s="133" t="s">
        <v>33</v>
      </c>
      <c r="D69" s="458">
        <v>6.1925163349363876E-2</v>
      </c>
      <c r="E69" s="17"/>
      <c r="F69" s="17"/>
      <c r="G69" s="28"/>
      <c r="H69" s="28"/>
    </row>
    <row r="70" spans="1:8" x14ac:dyDescent="0.25">
      <c r="A70" s="97"/>
      <c r="B70" s="178"/>
      <c r="C70" s="133" t="s">
        <v>34</v>
      </c>
      <c r="D70" s="458">
        <v>7.2956215340409622E-2</v>
      </c>
      <c r="E70" s="17"/>
      <c r="F70" s="17"/>
      <c r="G70" s="28"/>
      <c r="H70" s="28"/>
    </row>
    <row r="71" spans="1:8" x14ac:dyDescent="0.25">
      <c r="A71" s="97"/>
      <c r="B71" s="178"/>
      <c r="C71" s="133" t="s">
        <v>35</v>
      </c>
      <c r="D71" s="458">
        <v>0.15012360449362924</v>
      </c>
      <c r="E71" s="17"/>
      <c r="F71" s="17"/>
      <c r="G71" s="28"/>
      <c r="H71" s="28"/>
    </row>
    <row r="72" spans="1:8" x14ac:dyDescent="0.25">
      <c r="A72" s="97"/>
      <c r="B72" s="178"/>
      <c r="C72" s="133" t="s">
        <v>36</v>
      </c>
      <c r="D72" s="458">
        <v>0.10461161411919712</v>
      </c>
      <c r="E72" s="17"/>
      <c r="F72" s="17"/>
      <c r="G72" s="28"/>
      <c r="H72" s="28"/>
    </row>
    <row r="73" spans="1:8" x14ac:dyDescent="0.25">
      <c r="A73" s="97"/>
      <c r="B73" s="178"/>
      <c r="C73" s="133" t="s">
        <v>37</v>
      </c>
      <c r="D73" s="458">
        <v>7.5591598538888638E-2</v>
      </c>
      <c r="E73" s="17"/>
      <c r="F73" s="17"/>
      <c r="G73" s="28"/>
      <c r="H73" s="28"/>
    </row>
    <row r="74" spans="1:8" x14ac:dyDescent="0.25">
      <c r="A74" s="97"/>
      <c r="B74" s="178"/>
      <c r="C74" s="133" t="s">
        <v>38</v>
      </c>
      <c r="D74" s="458">
        <v>3.5394198560307212E-2</v>
      </c>
      <c r="E74" s="17"/>
      <c r="F74" s="17"/>
      <c r="G74" s="28"/>
      <c r="H74" s="28"/>
    </row>
    <row r="75" spans="1:8" ht="13.8" thickBot="1" x14ac:dyDescent="0.3">
      <c r="A75" s="97"/>
      <c r="B75" s="171"/>
      <c r="C75" s="134" t="s">
        <v>39</v>
      </c>
      <c r="D75" s="459">
        <v>1.3064710290001893E-2</v>
      </c>
      <c r="E75" s="17"/>
      <c r="F75" s="17"/>
      <c r="G75" s="28"/>
      <c r="H75" s="28"/>
    </row>
    <row r="76" spans="1:8" x14ac:dyDescent="0.25">
      <c r="A76" s="97"/>
      <c r="G76" s="30"/>
      <c r="H76" s="30"/>
    </row>
    <row r="77" spans="1:8" x14ac:dyDescent="0.25">
      <c r="A77" s="97"/>
      <c r="G77" s="30"/>
      <c r="H77" s="30"/>
    </row>
    <row r="78" spans="1:8" s="3" customFormat="1" x14ac:dyDescent="0.25">
      <c r="A78" s="97" t="s">
        <v>180</v>
      </c>
      <c r="B78" s="13" t="s">
        <v>306</v>
      </c>
      <c r="G78" s="31"/>
      <c r="H78" s="31"/>
    </row>
    <row r="79" spans="1:8" s="3" customFormat="1" ht="13.8" thickBot="1" x14ac:dyDescent="0.3">
      <c r="A79" s="97"/>
      <c r="B79" s="13"/>
      <c r="G79" s="31"/>
      <c r="H79" s="31"/>
    </row>
    <row r="80" spans="1:8" s="3" customFormat="1" ht="13.8" thickBot="1" x14ac:dyDescent="0.3">
      <c r="A80" s="97"/>
      <c r="B80" s="540" t="s">
        <v>110</v>
      </c>
      <c r="C80" s="541"/>
      <c r="D80" s="485">
        <v>0.78489999999999993</v>
      </c>
      <c r="G80" s="31"/>
      <c r="H80" s="31"/>
    </row>
    <row r="81" spans="1:8" s="3" customFormat="1" ht="13.8" thickBot="1" x14ac:dyDescent="0.3">
      <c r="A81" s="97"/>
      <c r="B81" s="13"/>
      <c r="G81" s="31"/>
      <c r="H81" s="31"/>
    </row>
    <row r="82" spans="1:8" ht="13.8" thickBot="1" x14ac:dyDescent="0.3">
      <c r="A82" s="97"/>
      <c r="B82" s="158"/>
      <c r="C82" s="189" t="s">
        <v>42</v>
      </c>
      <c r="D82" s="131" t="s">
        <v>106</v>
      </c>
      <c r="E82" s="380"/>
      <c r="F82" s="380"/>
      <c r="G82" s="18"/>
      <c r="H82" s="5"/>
    </row>
    <row r="83" spans="1:8" x14ac:dyDescent="0.25">
      <c r="A83" s="97"/>
      <c r="B83" s="182" t="s">
        <v>26</v>
      </c>
      <c r="C83" s="191" t="s">
        <v>27</v>
      </c>
      <c r="D83" s="458">
        <v>5.3075288354422032E-2</v>
      </c>
      <c r="E83" s="17"/>
      <c r="F83" s="17"/>
      <c r="G83" s="8"/>
    </row>
    <row r="84" spans="1:8" x14ac:dyDescent="0.25">
      <c r="A84" s="97"/>
      <c r="B84" s="190"/>
      <c r="C84" s="132" t="s">
        <v>28</v>
      </c>
      <c r="D84" s="458">
        <v>6.5803385281264906E-2</v>
      </c>
      <c r="E84" s="17"/>
      <c r="F84" s="17"/>
      <c r="G84" s="8"/>
    </row>
    <row r="85" spans="1:8" x14ac:dyDescent="0.25">
      <c r="A85" s="97"/>
      <c r="B85" s="178"/>
      <c r="C85" s="133" t="s">
        <v>29</v>
      </c>
      <c r="D85" s="458">
        <v>8.6995648241998347E-2</v>
      </c>
      <c r="E85" s="17"/>
      <c r="F85" s="17"/>
      <c r="G85" s="8"/>
    </row>
    <row r="86" spans="1:8" x14ac:dyDescent="0.25">
      <c r="A86" s="97"/>
      <c r="B86" s="178"/>
      <c r="C86" s="133" t="s">
        <v>30</v>
      </c>
      <c r="D86" s="458">
        <v>0.11098125202822172</v>
      </c>
      <c r="E86" s="17"/>
      <c r="F86" s="17"/>
      <c r="G86" s="8"/>
    </row>
    <row r="87" spans="1:8" x14ac:dyDescent="0.25">
      <c r="A87" s="97"/>
      <c r="B87" s="178"/>
      <c r="C87" s="133" t="s">
        <v>31</v>
      </c>
      <c r="D87" s="458">
        <v>0.14359676577643424</v>
      </c>
      <c r="E87" s="17"/>
      <c r="F87" s="17"/>
      <c r="G87" s="8"/>
    </row>
    <row r="88" spans="1:8" x14ac:dyDescent="0.25">
      <c r="A88" s="97"/>
      <c r="B88" s="178"/>
      <c r="C88" s="133" t="s">
        <v>32</v>
      </c>
      <c r="D88" s="458">
        <v>8.2194571771447247E-2</v>
      </c>
      <c r="E88" s="17"/>
      <c r="F88" s="17"/>
      <c r="G88" s="8"/>
    </row>
    <row r="89" spans="1:8" x14ac:dyDescent="0.25">
      <c r="A89" s="97"/>
      <c r="B89" s="178"/>
      <c r="C89" s="133" t="s">
        <v>33</v>
      </c>
      <c r="D89" s="458">
        <v>8.1825739385131047E-2</v>
      </c>
      <c r="E89" s="17"/>
      <c r="F89" s="17"/>
      <c r="G89" s="8"/>
    </row>
    <row r="90" spans="1:8" x14ac:dyDescent="0.25">
      <c r="A90" s="97"/>
      <c r="B90" s="178"/>
      <c r="C90" s="133" t="s">
        <v>34</v>
      </c>
      <c r="D90" s="458">
        <v>9.6281429628990778E-2</v>
      </c>
      <c r="E90" s="17"/>
      <c r="F90" s="17"/>
      <c r="G90" s="8"/>
    </row>
    <row r="91" spans="1:8" x14ac:dyDescent="0.25">
      <c r="A91" s="97"/>
      <c r="B91" s="178"/>
      <c r="C91" s="133" t="s">
        <v>35</v>
      </c>
      <c r="D91" s="458">
        <v>0.14308822281849612</v>
      </c>
      <c r="E91" s="17"/>
      <c r="F91" s="17"/>
      <c r="G91" s="8"/>
    </row>
    <row r="92" spans="1:8" x14ac:dyDescent="0.25">
      <c r="A92" s="97"/>
      <c r="B92" s="178"/>
      <c r="C92" s="133" t="s">
        <v>36</v>
      </c>
      <c r="D92" s="458">
        <v>8.6420783562951145E-2</v>
      </c>
      <c r="E92" s="17"/>
      <c r="F92" s="17"/>
      <c r="G92" s="8"/>
    </row>
    <row r="93" spans="1:8" x14ac:dyDescent="0.25">
      <c r="A93" s="97"/>
      <c r="B93" s="178"/>
      <c r="C93" s="133" t="s">
        <v>37</v>
      </c>
      <c r="D93" s="458">
        <v>3.6957728374531831E-2</v>
      </c>
      <c r="E93" s="17"/>
      <c r="F93" s="17"/>
      <c r="G93" s="8"/>
    </row>
    <row r="94" spans="1:8" x14ac:dyDescent="0.25">
      <c r="A94" s="97"/>
      <c r="B94" s="178"/>
      <c r="C94" s="133" t="s">
        <v>38</v>
      </c>
      <c r="D94" s="458">
        <v>1.0089906484731513E-2</v>
      </c>
      <c r="E94" s="17"/>
      <c r="F94" s="17"/>
      <c r="G94" s="8"/>
    </row>
    <row r="95" spans="1:8" ht="13.8" thickBot="1" x14ac:dyDescent="0.3">
      <c r="A95" s="97"/>
      <c r="B95" s="178"/>
      <c r="C95" s="176" t="s">
        <v>39</v>
      </c>
      <c r="D95" s="459">
        <v>2.689278291378995E-3</v>
      </c>
      <c r="E95" s="17"/>
      <c r="F95" s="17"/>
      <c r="G95" s="8"/>
    </row>
    <row r="96" spans="1:8" x14ac:dyDescent="0.25">
      <c r="A96" s="97"/>
      <c r="B96" s="51"/>
      <c r="C96" s="51"/>
    </row>
    <row r="97" spans="1:9" x14ac:dyDescent="0.25">
      <c r="A97" s="97"/>
      <c r="B97" s="348"/>
      <c r="C97" s="348"/>
    </row>
    <row r="98" spans="1:9" x14ac:dyDescent="0.25">
      <c r="A98" s="97" t="s">
        <v>181</v>
      </c>
      <c r="B98" s="13" t="s">
        <v>307</v>
      </c>
    </row>
    <row r="99" spans="1:9" ht="13.8" thickBot="1" x14ac:dyDescent="0.3">
      <c r="A99" s="97"/>
      <c r="B99" s="13"/>
    </row>
    <row r="100" spans="1:9" ht="13.8" thickBot="1" x14ac:dyDescent="0.3">
      <c r="A100" s="97"/>
      <c r="B100" s="8"/>
      <c r="D100" s="8"/>
      <c r="E100" s="174" t="s">
        <v>106</v>
      </c>
      <c r="F100" s="380"/>
      <c r="G100" s="18"/>
    </row>
    <row r="101" spans="1:9" x14ac:dyDescent="0.25">
      <c r="A101" s="101"/>
      <c r="B101" s="192" t="s">
        <v>420</v>
      </c>
      <c r="C101" s="122"/>
      <c r="D101" s="193"/>
      <c r="E101" s="486">
        <v>0</v>
      </c>
      <c r="F101" s="17"/>
      <c r="G101" s="8"/>
    </row>
    <row r="102" spans="1:9" ht="13.8" thickBot="1" x14ac:dyDescent="0.3">
      <c r="A102" s="101"/>
      <c r="B102" s="194" t="s">
        <v>149</v>
      </c>
      <c r="C102" s="114"/>
      <c r="D102" s="195"/>
      <c r="E102" s="486">
        <v>0</v>
      </c>
      <c r="F102" s="17"/>
      <c r="G102" s="8"/>
    </row>
    <row r="103" spans="1:9" ht="13.8" thickBot="1" x14ac:dyDescent="0.3">
      <c r="A103" s="101"/>
      <c r="B103" s="196"/>
      <c r="C103" s="197"/>
      <c r="D103" s="198" t="s">
        <v>150</v>
      </c>
      <c r="E103" s="487">
        <v>0</v>
      </c>
      <c r="F103" s="17"/>
      <c r="G103" s="8"/>
    </row>
    <row r="104" spans="1:9" ht="13.8" thickBot="1" x14ac:dyDescent="0.3">
      <c r="A104" s="97"/>
      <c r="B104" s="333" t="s">
        <v>383</v>
      </c>
      <c r="C104" s="543" t="s">
        <v>43</v>
      </c>
      <c r="D104" s="537"/>
      <c r="E104" s="488">
        <v>1</v>
      </c>
      <c r="F104" s="17"/>
      <c r="G104" s="8"/>
    </row>
    <row r="105" spans="1:9" ht="13.8" thickBot="1" x14ac:dyDescent="0.3">
      <c r="A105" s="97"/>
      <c r="B105" s="334"/>
      <c r="C105" s="544" t="s">
        <v>490</v>
      </c>
      <c r="D105" s="545" t="s">
        <v>381</v>
      </c>
      <c r="E105" s="461">
        <v>0</v>
      </c>
      <c r="F105" s="17"/>
      <c r="G105" s="8"/>
    </row>
    <row r="106" spans="1:9" ht="13.8" thickBot="1" x14ac:dyDescent="0.3">
      <c r="A106" s="97"/>
      <c r="B106" s="199"/>
      <c r="C106" s="536" t="s">
        <v>368</v>
      </c>
      <c r="D106" s="537" t="s">
        <v>381</v>
      </c>
      <c r="E106" s="489"/>
      <c r="F106" s="17"/>
      <c r="G106" s="8"/>
    </row>
    <row r="107" spans="1:9" ht="13.8" thickBot="1" x14ac:dyDescent="0.3">
      <c r="A107" s="97"/>
      <c r="B107" s="200"/>
      <c r="C107" s="536" t="s">
        <v>368</v>
      </c>
      <c r="D107" s="537" t="s">
        <v>381</v>
      </c>
      <c r="E107" s="490"/>
      <c r="F107" s="17"/>
      <c r="G107" s="8"/>
    </row>
    <row r="108" spans="1:9" ht="13.8" thickBot="1" x14ac:dyDescent="0.3">
      <c r="A108" s="97"/>
      <c r="B108" s="201"/>
      <c r="C108" s="124"/>
      <c r="D108" s="332" t="s">
        <v>382</v>
      </c>
      <c r="E108" s="487">
        <v>1</v>
      </c>
      <c r="F108" s="17"/>
      <c r="G108" s="8"/>
      <c r="H108" s="8"/>
    </row>
    <row r="109" spans="1:9" x14ac:dyDescent="0.25">
      <c r="A109" s="97"/>
      <c r="B109" s="1"/>
      <c r="E109" s="214"/>
      <c r="H109" s="8"/>
      <c r="I109" s="8"/>
    </row>
    <row r="110" spans="1:9" x14ac:dyDescent="0.25">
      <c r="A110" s="97"/>
      <c r="B110" s="1"/>
      <c r="H110" s="8"/>
      <c r="I110" s="8"/>
    </row>
    <row r="111" spans="1:9" x14ac:dyDescent="0.25">
      <c r="A111" s="99" t="s">
        <v>182</v>
      </c>
      <c r="B111" s="26" t="s">
        <v>384</v>
      </c>
      <c r="H111" s="8"/>
      <c r="I111" s="8"/>
    </row>
    <row r="112" spans="1:9" ht="13.8" thickBot="1" x14ac:dyDescent="0.3">
      <c r="A112" s="97"/>
      <c r="B112" s="26"/>
      <c r="H112" s="8"/>
      <c r="I112" s="8"/>
    </row>
    <row r="113" spans="1:10" ht="13.8" thickBot="1" x14ac:dyDescent="0.3">
      <c r="A113" s="97"/>
      <c r="B113" s="379" t="s">
        <v>58</v>
      </c>
      <c r="C113" s="177" t="s">
        <v>106</v>
      </c>
      <c r="D113" s="380"/>
      <c r="E113" s="380"/>
      <c r="F113" s="18"/>
      <c r="G113" s="8"/>
    </row>
    <row r="114" spans="1:10" x14ac:dyDescent="0.25">
      <c r="A114" s="97"/>
      <c r="B114" s="202" t="s">
        <v>59</v>
      </c>
      <c r="C114" s="491">
        <v>0.41104236993778959</v>
      </c>
      <c r="D114" s="17"/>
      <c r="E114" s="17"/>
      <c r="F114" s="8"/>
      <c r="G114" s="8"/>
    </row>
    <row r="115" spans="1:10" x14ac:dyDescent="0.25">
      <c r="A115" s="97"/>
      <c r="B115" s="203" t="s">
        <v>60</v>
      </c>
      <c r="C115" s="478">
        <v>0.37747284653150831</v>
      </c>
      <c r="D115" s="17"/>
      <c r="E115" s="17"/>
      <c r="F115" s="8"/>
      <c r="G115" s="8"/>
    </row>
    <row r="116" spans="1:10" x14ac:dyDescent="0.25">
      <c r="A116" s="97"/>
      <c r="B116" s="203" t="s">
        <v>61</v>
      </c>
      <c r="C116" s="478">
        <v>0.11068522920409471</v>
      </c>
      <c r="D116" s="17"/>
      <c r="E116" s="17"/>
      <c r="F116" s="8"/>
    </row>
    <row r="117" spans="1:10" x14ac:dyDescent="0.25">
      <c r="A117" s="97"/>
      <c r="B117" s="203" t="s">
        <v>62</v>
      </c>
      <c r="C117" s="478">
        <v>6.7494286223770239E-2</v>
      </c>
      <c r="D117" s="17"/>
      <c r="E117" s="17"/>
      <c r="F117" s="8"/>
    </row>
    <row r="118" spans="1:10" ht="13.8" thickBot="1" x14ac:dyDescent="0.3">
      <c r="A118" s="97"/>
      <c r="B118" s="204" t="s">
        <v>63</v>
      </c>
      <c r="C118" s="492">
        <v>3.3305268102837148E-2</v>
      </c>
      <c r="D118" s="17"/>
      <c r="E118" s="17"/>
      <c r="F118" s="8"/>
    </row>
    <row r="119" spans="1:10" x14ac:dyDescent="0.25">
      <c r="A119" s="97"/>
      <c r="B119" s="8"/>
      <c r="C119" s="8"/>
      <c r="D119" s="8"/>
      <c r="E119" s="8"/>
      <c r="F119" s="8"/>
      <c r="G119" s="8"/>
      <c r="H119" s="8"/>
      <c r="I119" s="8"/>
      <c r="J119" s="8"/>
    </row>
    <row r="120" spans="1:10" x14ac:dyDescent="0.25">
      <c r="A120" s="97"/>
    </row>
    <row r="121" spans="1:10" x14ac:dyDescent="0.25">
      <c r="A121" s="97" t="s">
        <v>183</v>
      </c>
      <c r="B121" s="26" t="s">
        <v>308</v>
      </c>
    </row>
    <row r="122" spans="1:10" ht="13.8" thickBot="1" x14ac:dyDescent="0.3">
      <c r="A122" s="97"/>
      <c r="B122" s="26"/>
    </row>
    <row r="123" spans="1:10" ht="13.8" thickBot="1" x14ac:dyDescent="0.3">
      <c r="A123" s="97"/>
      <c r="B123" s="34"/>
      <c r="C123" s="174" t="s">
        <v>106</v>
      </c>
      <c r="D123" s="15"/>
    </row>
    <row r="124" spans="1:10" x14ac:dyDescent="0.25">
      <c r="A124" s="97"/>
      <c r="B124" s="113" t="s">
        <v>244</v>
      </c>
      <c r="C124" s="491">
        <v>0.70593283381762151</v>
      </c>
      <c r="D124" s="8"/>
    </row>
    <row r="125" spans="1:10" x14ac:dyDescent="0.25">
      <c r="A125" s="97"/>
      <c r="B125" s="108" t="s">
        <v>64</v>
      </c>
      <c r="C125" s="513">
        <v>2.5732421893465075E-2</v>
      </c>
      <c r="D125" s="8"/>
    </row>
    <row r="126" spans="1:10" x14ac:dyDescent="0.25">
      <c r="A126" s="97"/>
      <c r="B126" s="108" t="s">
        <v>65</v>
      </c>
      <c r="C126" s="478">
        <v>0.26833474428891335</v>
      </c>
      <c r="D126" s="8"/>
    </row>
    <row r="127" spans="1:10" x14ac:dyDescent="0.25">
      <c r="A127" s="97"/>
      <c r="B127" s="206" t="s">
        <v>99</v>
      </c>
      <c r="C127" s="478">
        <v>0</v>
      </c>
      <c r="D127" s="8"/>
    </row>
    <row r="128" spans="1:10" ht="13.8" thickBot="1" x14ac:dyDescent="0.3">
      <c r="A128" s="97"/>
      <c r="B128" s="205" t="s">
        <v>113</v>
      </c>
      <c r="C128" s="494">
        <v>0</v>
      </c>
      <c r="D128" s="8"/>
    </row>
    <row r="129" spans="1:4" s="53" customFormat="1" x14ac:dyDescent="0.25">
      <c r="A129" s="99"/>
      <c r="D129" s="17"/>
    </row>
    <row r="130" spans="1:4" x14ac:dyDescent="0.25">
      <c r="A130" s="97"/>
    </row>
    <row r="131" spans="1:4" x14ac:dyDescent="0.25">
      <c r="A131" s="99" t="s">
        <v>184</v>
      </c>
      <c r="B131" s="26" t="s">
        <v>309</v>
      </c>
    </row>
    <row r="132" spans="1:4" ht="13.8" thickBot="1" x14ac:dyDescent="0.3">
      <c r="A132" s="97"/>
    </row>
    <row r="133" spans="1:4" ht="13.8" thickBot="1" x14ac:dyDescent="0.3">
      <c r="A133" s="97"/>
      <c r="B133" s="22"/>
      <c r="C133" s="174" t="s">
        <v>106</v>
      </c>
      <c r="D133" s="15"/>
    </row>
    <row r="134" spans="1:4" x14ac:dyDescent="0.25">
      <c r="A134" s="97"/>
      <c r="B134" s="182" t="s">
        <v>66</v>
      </c>
      <c r="C134" s="462">
        <v>1.0000000000000002</v>
      </c>
      <c r="D134" s="7"/>
    </row>
    <row r="135" spans="1:4" x14ac:dyDescent="0.25">
      <c r="A135" s="97"/>
      <c r="B135" s="206" t="s">
        <v>68</v>
      </c>
      <c r="C135" s="458">
        <v>0</v>
      </c>
      <c r="D135" s="7"/>
    </row>
    <row r="136" spans="1:4" x14ac:dyDescent="0.25">
      <c r="A136" s="97"/>
      <c r="B136" s="206" t="s">
        <v>67</v>
      </c>
      <c r="C136" s="458">
        <v>0</v>
      </c>
      <c r="D136" s="8"/>
    </row>
    <row r="137" spans="1:4" x14ac:dyDescent="0.25">
      <c r="A137" s="97"/>
      <c r="B137" s="266" t="s">
        <v>99</v>
      </c>
      <c r="C137" s="458">
        <v>0</v>
      </c>
      <c r="D137" s="8"/>
    </row>
    <row r="138" spans="1:4" ht="13.8" thickBot="1" x14ac:dyDescent="0.3">
      <c r="A138" s="97"/>
      <c r="B138" s="205" t="s">
        <v>113</v>
      </c>
      <c r="C138" s="459">
        <v>0</v>
      </c>
      <c r="D138" s="8"/>
    </row>
    <row r="139" spans="1:4" x14ac:dyDescent="0.25">
      <c r="A139" s="97"/>
    </row>
    <row r="140" spans="1:4" x14ac:dyDescent="0.25">
      <c r="A140" s="97"/>
    </row>
    <row r="141" spans="1:4" x14ac:dyDescent="0.25">
      <c r="A141" s="97" t="s">
        <v>185</v>
      </c>
      <c r="B141" s="29" t="s">
        <v>310</v>
      </c>
    </row>
    <row r="142" spans="1:4" ht="13.8" thickBot="1" x14ac:dyDescent="0.3">
      <c r="A142" s="97"/>
    </row>
    <row r="143" spans="1:4" ht="13.8" thickBot="1" x14ac:dyDescent="0.3">
      <c r="A143" s="97"/>
      <c r="C143" s="174" t="s">
        <v>106</v>
      </c>
    </row>
    <row r="144" spans="1:4" x14ac:dyDescent="0.25">
      <c r="A144" s="97"/>
      <c r="B144" s="182" t="s">
        <v>145</v>
      </c>
      <c r="C144" s="486">
        <v>1.0000000000000002</v>
      </c>
    </row>
    <row r="145" spans="1:4" x14ac:dyDescent="0.25">
      <c r="A145" s="97"/>
      <c r="B145" s="206" t="s">
        <v>146</v>
      </c>
      <c r="C145" s="489">
        <v>0</v>
      </c>
    </row>
    <row r="146" spans="1:4" x14ac:dyDescent="0.25">
      <c r="A146" s="97"/>
      <c r="B146" s="335" t="s">
        <v>385</v>
      </c>
      <c r="C146" s="478">
        <v>0</v>
      </c>
    </row>
    <row r="147" spans="1:4" x14ac:dyDescent="0.25">
      <c r="A147" s="97"/>
      <c r="B147" s="335" t="s">
        <v>386</v>
      </c>
      <c r="C147" s="489">
        <v>0</v>
      </c>
    </row>
    <row r="148" spans="1:4" x14ac:dyDescent="0.25">
      <c r="A148" s="97"/>
      <c r="B148" s="206" t="s">
        <v>99</v>
      </c>
      <c r="C148" s="489">
        <v>0</v>
      </c>
    </row>
    <row r="149" spans="1:4" ht="13.8" thickBot="1" x14ac:dyDescent="0.3">
      <c r="A149" s="97"/>
      <c r="B149" s="171" t="s">
        <v>113</v>
      </c>
      <c r="C149" s="494">
        <v>0</v>
      </c>
    </row>
    <row r="150" spans="1:4" x14ac:dyDescent="0.25">
      <c r="A150" s="97"/>
    </row>
    <row r="151" spans="1:4" x14ac:dyDescent="0.25">
      <c r="A151" s="97"/>
    </row>
    <row r="152" spans="1:4" x14ac:dyDescent="0.25">
      <c r="A152" s="99" t="s">
        <v>186</v>
      </c>
      <c r="B152" s="13" t="s">
        <v>311</v>
      </c>
    </row>
    <row r="153" spans="1:4" ht="13.8" thickBot="1" x14ac:dyDescent="0.3">
      <c r="A153" s="97"/>
    </row>
    <row r="154" spans="1:4" ht="13.8" thickBot="1" x14ac:dyDescent="0.3">
      <c r="A154" s="97"/>
      <c r="D154" s="174" t="s">
        <v>106</v>
      </c>
    </row>
    <row r="155" spans="1:4" x14ac:dyDescent="0.25">
      <c r="A155" s="97"/>
      <c r="B155" s="106" t="s">
        <v>119</v>
      </c>
      <c r="C155" s="112"/>
      <c r="D155" s="486">
        <v>0.74110770087455435</v>
      </c>
    </row>
    <row r="156" spans="1:4" x14ac:dyDescent="0.25">
      <c r="A156" s="97"/>
      <c r="B156" s="108" t="s">
        <v>117</v>
      </c>
      <c r="C156" s="133"/>
      <c r="D156" s="489">
        <v>0.18511104886229429</v>
      </c>
    </row>
    <row r="157" spans="1:4" x14ac:dyDescent="0.25">
      <c r="A157" s="97"/>
      <c r="B157" s="108" t="s">
        <v>118</v>
      </c>
      <c r="C157" s="133"/>
      <c r="D157" s="489">
        <v>6.8056968162706205E-2</v>
      </c>
    </row>
    <row r="158" spans="1:4" x14ac:dyDescent="0.25">
      <c r="A158" s="97"/>
      <c r="B158" s="142" t="s">
        <v>387</v>
      </c>
      <c r="C158" s="133"/>
      <c r="D158" s="489">
        <v>5.7242821004452457E-3</v>
      </c>
    </row>
    <row r="159" spans="1:4" x14ac:dyDescent="0.25">
      <c r="A159" s="97"/>
      <c r="B159" s="108" t="s">
        <v>161</v>
      </c>
      <c r="C159" s="133"/>
      <c r="D159" s="489">
        <v>0</v>
      </c>
    </row>
    <row r="160" spans="1:4" x14ac:dyDescent="0.25">
      <c r="A160" s="97"/>
      <c r="B160" s="108" t="s">
        <v>421</v>
      </c>
      <c r="C160" s="133"/>
      <c r="D160" s="489">
        <v>0</v>
      </c>
    </row>
    <row r="161" spans="1:10" ht="13.8" thickBot="1" x14ac:dyDescent="0.3">
      <c r="A161" s="97"/>
      <c r="B161" s="110" t="s">
        <v>113</v>
      </c>
      <c r="C161" s="134"/>
      <c r="D161" s="494">
        <v>0</v>
      </c>
    </row>
    <row r="162" spans="1:10" x14ac:dyDescent="0.25">
      <c r="A162" s="97"/>
      <c r="F162" s="4"/>
    </row>
    <row r="163" spans="1:10" x14ac:dyDescent="0.25">
      <c r="A163" s="97"/>
      <c r="B163" s="8"/>
      <c r="C163" s="8"/>
      <c r="D163" s="8"/>
      <c r="E163" s="8"/>
      <c r="F163" s="8"/>
      <c r="G163" s="8"/>
      <c r="H163" s="8"/>
      <c r="I163" s="8"/>
      <c r="J163" s="8"/>
    </row>
    <row r="164" spans="1:10" x14ac:dyDescent="0.25">
      <c r="A164" s="97" t="s">
        <v>187</v>
      </c>
      <c r="B164" s="26" t="s">
        <v>498</v>
      </c>
      <c r="F164" s="8"/>
    </row>
    <row r="165" spans="1:10" ht="13.8" thickBot="1" x14ac:dyDescent="0.3">
      <c r="A165" s="97"/>
      <c r="B165" s="26"/>
      <c r="F165" s="8"/>
    </row>
    <row r="166" spans="1:10" x14ac:dyDescent="0.25">
      <c r="A166" s="97"/>
      <c r="B166" s="106" t="s">
        <v>70</v>
      </c>
      <c r="C166" s="207"/>
      <c r="D166" s="514">
        <v>3128</v>
      </c>
      <c r="E166" s="19"/>
      <c r="F166" s="19"/>
      <c r="G166" s="19"/>
      <c r="I166" s="50"/>
    </row>
    <row r="167" spans="1:10" ht="13.8" thickBot="1" x14ac:dyDescent="0.3">
      <c r="A167" s="97"/>
      <c r="B167" s="119" t="s">
        <v>245</v>
      </c>
      <c r="C167" s="208"/>
      <c r="D167" s="530">
        <v>169921.44</v>
      </c>
      <c r="E167" s="19"/>
      <c r="F167" s="19"/>
      <c r="G167" s="19"/>
    </row>
    <row r="168" spans="1:10" s="53" customFormat="1" ht="13.8" thickBot="1" x14ac:dyDescent="0.3">
      <c r="A168" s="99"/>
      <c r="B168" s="51"/>
      <c r="C168" s="244"/>
      <c r="D168" s="57"/>
      <c r="E168" s="19"/>
      <c r="F168" s="19"/>
      <c r="G168" s="19"/>
    </row>
    <row r="169" spans="1:10" s="53" customFormat="1" ht="27" thickBot="1" x14ac:dyDescent="0.3">
      <c r="A169" s="99"/>
      <c r="B169" s="348"/>
      <c r="C169" s="380"/>
      <c r="D169" s="180" t="s">
        <v>211</v>
      </c>
      <c r="E169" s="19"/>
      <c r="F169" s="19"/>
      <c r="G169" s="19"/>
    </row>
    <row r="170" spans="1:10" x14ac:dyDescent="0.25">
      <c r="A170" s="97"/>
      <c r="B170" s="121" t="s">
        <v>159</v>
      </c>
      <c r="C170" s="245"/>
      <c r="D170" s="462">
        <v>6.5295692366384222E-3</v>
      </c>
      <c r="E170" s="17"/>
      <c r="F170" s="17"/>
      <c r="G170" s="17"/>
    </row>
    <row r="171" spans="1:10" ht="13.8" thickBot="1" x14ac:dyDescent="0.3">
      <c r="A171" s="97"/>
      <c r="B171" s="110" t="s">
        <v>160</v>
      </c>
      <c r="C171" s="134"/>
      <c r="D171" s="459">
        <v>1.1728625872583878E-2</v>
      </c>
      <c r="E171" s="17"/>
      <c r="F171" s="17"/>
      <c r="G171" s="17"/>
    </row>
    <row r="172" spans="1:10" s="53" customFormat="1" x14ac:dyDescent="0.25">
      <c r="A172" s="99"/>
      <c r="B172" s="348"/>
      <c r="C172" s="348"/>
      <c r="D172" s="17"/>
      <c r="E172" s="17"/>
      <c r="F172" s="17"/>
      <c r="G172" s="17"/>
    </row>
    <row r="173" spans="1:10" s="53" customFormat="1" ht="13.8" thickBot="1" x14ac:dyDescent="0.3">
      <c r="A173" s="99"/>
      <c r="B173" s="348"/>
      <c r="C173" s="348"/>
      <c r="D173" s="17"/>
      <c r="E173" s="17"/>
      <c r="F173" s="17"/>
      <c r="G173" s="17"/>
    </row>
    <row r="174" spans="1:10" s="53" customFormat="1" ht="40.200000000000003" thickBot="1" x14ac:dyDescent="0.3">
      <c r="A174" s="99"/>
      <c r="B174" s="463" t="s">
        <v>455</v>
      </c>
      <c r="C174" s="464" t="s">
        <v>435</v>
      </c>
      <c r="D174" s="464" t="s">
        <v>436</v>
      </c>
      <c r="E174" s="464" t="s">
        <v>437</v>
      </c>
      <c r="F174" s="17"/>
      <c r="G174" s="17"/>
    </row>
    <row r="175" spans="1:10" s="53" customFormat="1" ht="13.8" thickBot="1" x14ac:dyDescent="0.3">
      <c r="A175" s="99"/>
      <c r="B175" s="465" t="s">
        <v>438</v>
      </c>
      <c r="C175" s="495">
        <v>2368</v>
      </c>
      <c r="D175" s="495">
        <v>328.45750140000001</v>
      </c>
      <c r="E175" s="496">
        <v>0.6179655579139709</v>
      </c>
      <c r="F175" s="17"/>
      <c r="G175" s="17"/>
    </row>
    <row r="176" spans="1:10" s="53" customFormat="1" x14ac:dyDescent="0.25">
      <c r="A176" s="99"/>
      <c r="B176" s="466" t="s">
        <v>439</v>
      </c>
      <c r="C176" s="497">
        <v>724</v>
      </c>
      <c r="D176" s="497">
        <v>187.45015924</v>
      </c>
      <c r="E176" s="496">
        <v>0.35267193393991175</v>
      </c>
      <c r="F176" s="17"/>
      <c r="G176" s="17"/>
    </row>
    <row r="177" spans="1:13" s="53" customFormat="1" x14ac:dyDescent="0.25">
      <c r="A177" s="99"/>
      <c r="B177" s="183" t="s">
        <v>440</v>
      </c>
      <c r="C177" s="497">
        <v>36</v>
      </c>
      <c r="D177" s="497">
        <v>15.606591560000002</v>
      </c>
      <c r="E177" s="496">
        <v>2.9362508146117405E-2</v>
      </c>
      <c r="F177" s="17"/>
      <c r="G177" s="17"/>
    </row>
    <row r="178" spans="1:13" s="53" customFormat="1" x14ac:dyDescent="0.25">
      <c r="A178" s="99"/>
      <c r="B178" s="183" t="s">
        <v>441</v>
      </c>
      <c r="C178" s="497">
        <v>0</v>
      </c>
      <c r="D178" s="497">
        <v>0</v>
      </c>
      <c r="E178" s="496">
        <v>0</v>
      </c>
      <c r="F178" s="17"/>
      <c r="G178" s="17"/>
    </row>
    <row r="179" spans="1:13" s="53" customFormat="1" x14ac:dyDescent="0.25">
      <c r="A179" s="99"/>
      <c r="B179" s="183" t="s">
        <v>442</v>
      </c>
      <c r="C179" s="497">
        <v>0</v>
      </c>
      <c r="D179" s="497">
        <v>0</v>
      </c>
      <c r="E179" s="496">
        <v>0</v>
      </c>
      <c r="F179" s="17"/>
      <c r="G179" s="17"/>
    </row>
    <row r="180" spans="1:13" s="53" customFormat="1" ht="13.8" thickBot="1" x14ac:dyDescent="0.3">
      <c r="A180" s="99"/>
      <c r="B180" s="467" t="s">
        <v>443</v>
      </c>
      <c r="C180" s="498">
        <v>0</v>
      </c>
      <c r="D180" s="498">
        <v>0</v>
      </c>
      <c r="E180" s="499">
        <v>0</v>
      </c>
      <c r="F180" s="17"/>
      <c r="G180" s="17"/>
    </row>
    <row r="181" spans="1:13" s="53" customFormat="1" ht="13.8" thickBot="1" x14ac:dyDescent="0.3">
      <c r="A181" s="99"/>
      <c r="B181" s="465" t="s">
        <v>444</v>
      </c>
      <c r="C181" s="500">
        <v>3128</v>
      </c>
      <c r="D181" s="500">
        <v>531.5142522000001</v>
      </c>
      <c r="E181" s="502">
        <v>1</v>
      </c>
      <c r="F181" s="17"/>
      <c r="G181" s="17"/>
    </row>
    <row r="182" spans="1:13" s="53" customFormat="1" x14ac:dyDescent="0.25">
      <c r="A182" s="99"/>
      <c r="B182" s="348"/>
      <c r="C182" s="348"/>
      <c r="D182" s="17"/>
      <c r="E182" s="17"/>
      <c r="F182" s="17"/>
      <c r="G182" s="17"/>
    </row>
    <row r="183" spans="1:13" x14ac:dyDescent="0.25">
      <c r="A183" s="97"/>
      <c r="F183" s="4"/>
    </row>
    <row r="184" spans="1:13" x14ac:dyDescent="0.25">
      <c r="A184" s="97" t="s">
        <v>188</v>
      </c>
      <c r="B184" s="13" t="s">
        <v>246</v>
      </c>
      <c r="F184" s="4"/>
    </row>
    <row r="185" spans="1:13" ht="13.8" thickBot="1" x14ac:dyDescent="0.3">
      <c r="A185" s="97"/>
      <c r="B185" s="13"/>
      <c r="F185" s="4"/>
    </row>
    <row r="186" spans="1:13" ht="13.8" thickBot="1" x14ac:dyDescent="0.3">
      <c r="A186" s="97"/>
      <c r="B186" s="34"/>
      <c r="C186" s="378" t="s">
        <v>16</v>
      </c>
      <c r="D186" s="160" t="s">
        <v>77</v>
      </c>
      <c r="E186" s="131" t="s">
        <v>78</v>
      </c>
    </row>
    <row r="187" spans="1:13" ht="13.8" thickBot="1" x14ac:dyDescent="0.3">
      <c r="A187" s="97"/>
      <c r="B187" s="110" t="s">
        <v>15</v>
      </c>
      <c r="C187" s="43"/>
      <c r="D187" s="38"/>
      <c r="E187" s="78"/>
    </row>
    <row r="188" spans="1:13" s="53" customFormat="1" x14ac:dyDescent="0.25">
      <c r="A188" s="99"/>
      <c r="B188" s="348"/>
      <c r="C188" s="17"/>
      <c r="D188" s="17"/>
      <c r="E188" s="75"/>
    </row>
    <row r="189" spans="1:13" ht="13.8" thickBot="1" x14ac:dyDescent="0.3">
      <c r="A189" s="97"/>
      <c r="B189" s="13"/>
      <c r="F189" s="4"/>
    </row>
    <row r="190" spans="1:13" s="17" customFormat="1" x14ac:dyDescent="0.25">
      <c r="A190" s="102"/>
      <c r="B190" s="296" t="s">
        <v>390</v>
      </c>
      <c r="C190" s="306"/>
      <c r="D190" s="306"/>
      <c r="E190" s="306"/>
      <c r="F190" s="306"/>
      <c r="G190" s="306"/>
      <c r="H190" s="306"/>
      <c r="I190" s="306"/>
      <c r="J190" s="306"/>
      <c r="K190" s="306"/>
      <c r="L190" s="306"/>
      <c r="M190" s="307"/>
    </row>
    <row r="191" spans="1:13" ht="39.6" x14ac:dyDescent="0.25">
      <c r="A191" s="97"/>
      <c r="B191" s="317" t="s">
        <v>1</v>
      </c>
      <c r="C191" s="316" t="s">
        <v>71</v>
      </c>
      <c r="D191" s="316" t="s">
        <v>389</v>
      </c>
      <c r="E191" s="318"/>
      <c r="F191" s="309" t="s">
        <v>75</v>
      </c>
      <c r="G191" s="314"/>
      <c r="H191" s="316" t="s">
        <v>151</v>
      </c>
      <c r="I191" s="316" t="s">
        <v>72</v>
      </c>
      <c r="J191" s="316" t="s">
        <v>74</v>
      </c>
      <c r="K191" s="316" t="s">
        <v>73</v>
      </c>
      <c r="L191" s="316" t="s">
        <v>359</v>
      </c>
      <c r="M191" s="319" t="s">
        <v>79</v>
      </c>
    </row>
    <row r="192" spans="1:13" x14ac:dyDescent="0.25">
      <c r="A192" s="97"/>
      <c r="B192" s="169"/>
      <c r="C192" s="315"/>
      <c r="D192" s="315"/>
      <c r="E192" s="247" t="s">
        <v>25</v>
      </c>
      <c r="F192" s="247" t="s">
        <v>23</v>
      </c>
      <c r="G192" s="247" t="s">
        <v>24</v>
      </c>
      <c r="H192" s="315"/>
      <c r="I192" s="315"/>
      <c r="J192" s="315"/>
      <c r="K192" s="315"/>
      <c r="L192" s="315"/>
      <c r="M192" s="320"/>
    </row>
    <row r="193" spans="1:13" x14ac:dyDescent="0.25">
      <c r="A193" s="97"/>
      <c r="B193" s="321" t="s">
        <v>111</v>
      </c>
      <c r="C193" s="469"/>
      <c r="D193" s="470"/>
      <c r="E193" s="469"/>
      <c r="F193" s="469"/>
      <c r="G193" s="469"/>
      <c r="H193" s="471"/>
      <c r="I193" s="472"/>
      <c r="J193" s="472"/>
      <c r="K193" s="472"/>
      <c r="L193" s="469"/>
      <c r="M193" s="473"/>
    </row>
    <row r="194" spans="1:13" x14ac:dyDescent="0.25">
      <c r="A194" s="97"/>
      <c r="B194" s="321" t="s">
        <v>112</v>
      </c>
      <c r="C194" s="469"/>
      <c r="D194" s="470"/>
      <c r="E194" s="469"/>
      <c r="F194" s="469"/>
      <c r="G194" s="469"/>
      <c r="H194" s="471"/>
      <c r="I194" s="472"/>
      <c r="J194" s="472"/>
      <c r="K194" s="472"/>
      <c r="L194" s="469"/>
      <c r="M194" s="473"/>
    </row>
    <row r="195" spans="1:13" ht="13.8" thickBot="1" x14ac:dyDescent="0.3">
      <c r="A195" s="97"/>
      <c r="B195" s="468" t="s">
        <v>497</v>
      </c>
      <c r="C195" s="322"/>
      <c r="D195" s="322"/>
      <c r="E195" s="322"/>
      <c r="F195" s="322"/>
      <c r="G195" s="322"/>
      <c r="H195" s="322"/>
      <c r="I195" s="322"/>
      <c r="J195" s="322"/>
      <c r="K195" s="322"/>
      <c r="L195" s="322"/>
      <c r="M195" s="323"/>
    </row>
    <row r="196" spans="1:13" x14ac:dyDescent="0.25">
      <c r="A196" s="97"/>
    </row>
    <row r="197" spans="1:13" ht="13.8" thickBot="1" x14ac:dyDescent="0.3">
      <c r="A197" s="97"/>
      <c r="B197" s="13"/>
      <c r="F197" s="4"/>
    </row>
    <row r="198" spans="1:13" s="17" customFormat="1" x14ac:dyDescent="0.25">
      <c r="A198" s="102"/>
      <c r="B198" s="296" t="s">
        <v>388</v>
      </c>
      <c r="C198" s="306"/>
      <c r="D198" s="306"/>
      <c r="E198" s="306"/>
      <c r="F198" s="306"/>
      <c r="G198" s="306"/>
      <c r="H198" s="306"/>
      <c r="I198" s="306"/>
      <c r="J198" s="307"/>
    </row>
    <row r="199" spans="1:13" ht="39.6" x14ac:dyDescent="0.25">
      <c r="A199" s="97"/>
      <c r="B199" s="317" t="s">
        <v>1</v>
      </c>
      <c r="C199" s="316" t="s">
        <v>71</v>
      </c>
      <c r="D199" s="316" t="s">
        <v>389</v>
      </c>
      <c r="E199" s="318"/>
      <c r="F199" s="309" t="s">
        <v>75</v>
      </c>
      <c r="G199" s="314"/>
      <c r="H199" s="316" t="s">
        <v>151</v>
      </c>
      <c r="I199" s="316" t="s">
        <v>359</v>
      </c>
      <c r="J199" s="319" t="s">
        <v>79</v>
      </c>
    </row>
    <row r="200" spans="1:13" x14ac:dyDescent="0.25">
      <c r="A200" s="97"/>
      <c r="B200" s="169"/>
      <c r="C200" s="315"/>
      <c r="D200" s="315"/>
      <c r="E200" s="247" t="s">
        <v>25</v>
      </c>
      <c r="F200" s="247" t="s">
        <v>23</v>
      </c>
      <c r="G200" s="247" t="s">
        <v>24</v>
      </c>
      <c r="H200" s="315"/>
      <c r="I200" s="315"/>
      <c r="J200" s="320"/>
    </row>
    <row r="201" spans="1:13" x14ac:dyDescent="0.25">
      <c r="A201" s="97"/>
      <c r="B201" s="321" t="s">
        <v>111</v>
      </c>
      <c r="C201" s="64"/>
      <c r="D201" s="64"/>
      <c r="E201" s="64"/>
      <c r="F201" s="64"/>
      <c r="G201" s="64"/>
      <c r="H201" s="64"/>
      <c r="I201" s="64"/>
      <c r="J201" s="65"/>
    </row>
    <row r="202" spans="1:13" x14ac:dyDescent="0.25">
      <c r="A202" s="97"/>
      <c r="B202" s="321" t="s">
        <v>112</v>
      </c>
      <c r="C202" s="64"/>
      <c r="D202" s="64"/>
      <c r="E202" s="64"/>
      <c r="F202" s="64"/>
      <c r="G202" s="64"/>
      <c r="H202" s="64"/>
      <c r="I202" s="64"/>
      <c r="J202" s="65"/>
    </row>
    <row r="203" spans="1:13" x14ac:dyDescent="0.25">
      <c r="A203" s="97"/>
      <c r="B203" s="321" t="s">
        <v>358</v>
      </c>
      <c r="C203" s="64"/>
      <c r="D203" s="64"/>
      <c r="E203" s="64"/>
      <c r="F203" s="64"/>
      <c r="G203" s="64"/>
      <c r="H203" s="64"/>
      <c r="I203" s="64"/>
      <c r="J203" s="65"/>
    </row>
    <row r="204" spans="1:13" ht="13.8" thickBot="1" x14ac:dyDescent="0.3">
      <c r="A204" s="97"/>
      <c r="B204" s="468" t="s">
        <v>497</v>
      </c>
      <c r="C204" s="322"/>
      <c r="D204" s="322"/>
      <c r="E204" s="322"/>
      <c r="F204" s="322"/>
      <c r="G204" s="322"/>
      <c r="H204" s="322"/>
      <c r="I204" s="322"/>
      <c r="J204" s="323"/>
    </row>
    <row r="205" spans="1:13" x14ac:dyDescent="0.25">
      <c r="A205" s="97"/>
    </row>
    <row r="206" spans="1:13" x14ac:dyDescent="0.25">
      <c r="A206" s="97"/>
    </row>
    <row r="207" spans="1:13" x14ac:dyDescent="0.25">
      <c r="A207" s="97"/>
    </row>
    <row r="208" spans="1:13" x14ac:dyDescent="0.25">
      <c r="A208" s="97"/>
    </row>
    <row r="209" spans="1:1" x14ac:dyDescent="0.25">
      <c r="A209" s="97"/>
    </row>
    <row r="210" spans="1:1" x14ac:dyDescent="0.25">
      <c r="A210" s="97"/>
    </row>
    <row r="211" spans="1:1" x14ac:dyDescent="0.25">
      <c r="A211" s="97"/>
    </row>
    <row r="212" spans="1:1" x14ac:dyDescent="0.25">
      <c r="A212" s="97"/>
    </row>
    <row r="213" spans="1:1" x14ac:dyDescent="0.25">
      <c r="A213" s="97"/>
    </row>
    <row r="214" spans="1:1" x14ac:dyDescent="0.25">
      <c r="A214" s="97"/>
    </row>
    <row r="215" spans="1:1" x14ac:dyDescent="0.25">
      <c r="A215" s="97"/>
    </row>
    <row r="216" spans="1:1" x14ac:dyDescent="0.25">
      <c r="A216" s="97"/>
    </row>
    <row r="217" spans="1:1" x14ac:dyDescent="0.25">
      <c r="A217" s="97"/>
    </row>
    <row r="218" spans="1:1" x14ac:dyDescent="0.25">
      <c r="A218" s="97"/>
    </row>
    <row r="219" spans="1:1" x14ac:dyDescent="0.25">
      <c r="A219" s="97"/>
    </row>
    <row r="220" spans="1:1" x14ac:dyDescent="0.25">
      <c r="A220" s="97"/>
    </row>
    <row r="221" spans="1:1" x14ac:dyDescent="0.25">
      <c r="A221" s="97"/>
    </row>
    <row r="222" spans="1:1" x14ac:dyDescent="0.25">
      <c r="A222" s="97"/>
    </row>
    <row r="223" spans="1:1" x14ac:dyDescent="0.25">
      <c r="A223" s="97"/>
    </row>
    <row r="224" spans="1:1" x14ac:dyDescent="0.25">
      <c r="A224" s="97"/>
    </row>
    <row r="225" spans="1:1" x14ac:dyDescent="0.25">
      <c r="A225" s="97"/>
    </row>
    <row r="226" spans="1:1" x14ac:dyDescent="0.25">
      <c r="A226" s="97"/>
    </row>
    <row r="227" spans="1:1" x14ac:dyDescent="0.25">
      <c r="A227" s="97"/>
    </row>
    <row r="228" spans="1:1" x14ac:dyDescent="0.25">
      <c r="A228" s="97"/>
    </row>
    <row r="229" spans="1:1" x14ac:dyDescent="0.25">
      <c r="A229" s="97"/>
    </row>
    <row r="230" spans="1:1" x14ac:dyDescent="0.25">
      <c r="A230" s="97"/>
    </row>
    <row r="231" spans="1:1" x14ac:dyDescent="0.25">
      <c r="A231" s="97"/>
    </row>
    <row r="232" spans="1:1" x14ac:dyDescent="0.25">
      <c r="A232" s="97"/>
    </row>
  </sheetData>
  <mergeCells count="7">
    <mergeCell ref="C107:D107"/>
    <mergeCell ref="B60:C60"/>
    <mergeCell ref="E61:F61"/>
    <mergeCell ref="B80:C80"/>
    <mergeCell ref="C104:D104"/>
    <mergeCell ref="C105:D105"/>
    <mergeCell ref="C106:D10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Normal="100" workbookViewId="0"/>
  </sheetViews>
  <sheetFormatPr defaultColWidth="11.44140625" defaultRowHeight="13.2" x14ac:dyDescent="0.25"/>
  <cols>
    <col min="1" max="1" width="5.88671875" customWidth="1"/>
    <col min="2" max="2" width="17" customWidth="1"/>
    <col min="3" max="3" width="20.88671875" customWidth="1"/>
    <col min="4" max="4" width="14.33203125" customWidth="1"/>
    <col min="5" max="5" width="14" customWidth="1"/>
    <col min="6" max="6" width="13.88671875" bestFit="1" customWidth="1"/>
    <col min="7" max="8" width="11.44140625" customWidth="1"/>
    <col min="9" max="9" width="12.5546875" customWidth="1"/>
    <col min="10" max="10" width="12.6640625" customWidth="1"/>
    <col min="11" max="12" width="12.44140625" customWidth="1"/>
    <col min="13" max="13" width="14" customWidth="1"/>
  </cols>
  <sheetData>
    <row r="1" spans="1:5" s="47" customFormat="1" x14ac:dyDescent="0.25">
      <c r="A1" s="45"/>
      <c r="B1" s="46" t="s">
        <v>404</v>
      </c>
    </row>
    <row r="2" spans="1:5" ht="13.8" thickBot="1" x14ac:dyDescent="0.3">
      <c r="A2" s="1"/>
    </row>
    <row r="3" spans="1:5" ht="13.8" thickBot="1" x14ac:dyDescent="0.3">
      <c r="A3" s="1"/>
      <c r="B3" s="2" t="s">
        <v>56</v>
      </c>
      <c r="C3" s="95"/>
      <c r="D3" s="33"/>
      <c r="E3" s="39"/>
    </row>
    <row r="4" spans="1:5" ht="13.8" thickBot="1" x14ac:dyDescent="0.3">
      <c r="A4" s="1"/>
      <c r="B4" s="2" t="s">
        <v>57</v>
      </c>
      <c r="C4" s="96"/>
    </row>
    <row r="5" spans="1:5" x14ac:dyDescent="0.25">
      <c r="A5" s="1"/>
    </row>
    <row r="6" spans="1:5" s="46" customFormat="1" x14ac:dyDescent="0.25">
      <c r="A6" s="79">
        <v>5</v>
      </c>
      <c r="B6" s="46" t="s">
        <v>115</v>
      </c>
    </row>
    <row r="7" spans="1:5" x14ac:dyDescent="0.25">
      <c r="A7" s="4"/>
    </row>
    <row r="8" spans="1:5" x14ac:dyDescent="0.25">
      <c r="A8" s="4"/>
    </row>
    <row r="9" spans="1:5" s="83" customFormat="1" x14ac:dyDescent="0.25">
      <c r="A9" s="97" t="s">
        <v>202</v>
      </c>
      <c r="B9" s="29" t="s">
        <v>158</v>
      </c>
      <c r="C9" s="85"/>
    </row>
    <row r="10" spans="1:5" s="83" customFormat="1" ht="13.8" thickBot="1" x14ac:dyDescent="0.3">
      <c r="A10" s="97"/>
      <c r="B10" s="85"/>
      <c r="C10" s="85"/>
    </row>
    <row r="11" spans="1:5" s="83" customFormat="1" ht="30" customHeight="1" thickBot="1" x14ac:dyDescent="0.3">
      <c r="A11" s="97"/>
      <c r="C11" s="336" t="s">
        <v>391</v>
      </c>
    </row>
    <row r="12" spans="1:5" s="83" customFormat="1" ht="13.8" thickBot="1" x14ac:dyDescent="0.3">
      <c r="A12" s="97"/>
      <c r="B12" s="181" t="s">
        <v>11</v>
      </c>
      <c r="C12" s="87"/>
    </row>
    <row r="13" spans="1:5" s="83" customFormat="1" x14ac:dyDescent="0.25">
      <c r="A13" s="97"/>
      <c r="B13" s="182" t="s">
        <v>120</v>
      </c>
      <c r="C13" s="179"/>
    </row>
    <row r="14" spans="1:5" s="83" customFormat="1" x14ac:dyDescent="0.25">
      <c r="A14" s="97"/>
      <c r="B14" s="183" t="s">
        <v>155</v>
      </c>
      <c r="C14" s="88"/>
    </row>
    <row r="15" spans="1:5" s="83" customFormat="1" x14ac:dyDescent="0.25">
      <c r="A15" s="97"/>
      <c r="B15" s="183" t="s">
        <v>156</v>
      </c>
      <c r="C15" s="88"/>
    </row>
    <row r="16" spans="1:5" s="83" customFormat="1" x14ac:dyDescent="0.25">
      <c r="A16" s="97"/>
      <c r="B16" s="183" t="s">
        <v>157</v>
      </c>
      <c r="C16" s="88"/>
    </row>
    <row r="17" spans="1:15" s="83" customFormat="1" x14ac:dyDescent="0.25">
      <c r="A17" s="97"/>
      <c r="B17" s="330" t="s">
        <v>377</v>
      </c>
      <c r="C17" s="88"/>
    </row>
    <row r="18" spans="1:15" s="83" customFormat="1" ht="13.8" thickBot="1" x14ac:dyDescent="0.3">
      <c r="A18" s="97"/>
      <c r="B18" s="331" t="s">
        <v>392</v>
      </c>
      <c r="C18" s="86"/>
    </row>
    <row r="19" spans="1:15" s="350" customFormat="1" x14ac:dyDescent="0.25">
      <c r="A19" s="97"/>
      <c r="B19" s="355" t="s">
        <v>445</v>
      </c>
      <c r="C19" s="354"/>
    </row>
    <row r="20" spans="1:15" s="352" customFormat="1" x14ac:dyDescent="0.25">
      <c r="A20" s="99"/>
      <c r="B20" s="353"/>
      <c r="C20" s="351"/>
    </row>
    <row r="21" spans="1:15" s="215" customFormat="1" x14ac:dyDescent="0.25">
      <c r="A21" s="99"/>
      <c r="B21" s="85"/>
      <c r="C21" s="85"/>
    </row>
    <row r="22" spans="1:15" s="83" customFormat="1" x14ac:dyDescent="0.25">
      <c r="A22" s="97"/>
      <c r="B22" s="85"/>
      <c r="C22" s="85"/>
    </row>
    <row r="23" spans="1:15" s="83" customFormat="1" x14ac:dyDescent="0.25">
      <c r="A23" s="97" t="s">
        <v>343</v>
      </c>
      <c r="B23" s="26" t="s">
        <v>346</v>
      </c>
      <c r="D23" s="289"/>
      <c r="E23" s="289"/>
      <c r="F23" s="289"/>
      <c r="G23" s="289"/>
      <c r="H23" s="289"/>
      <c r="I23" s="289"/>
      <c r="J23" s="289"/>
      <c r="K23" s="289"/>
      <c r="L23" s="289"/>
      <c r="M23" s="289"/>
    </row>
    <row r="24" spans="1:15" s="83" customFormat="1" ht="13.8" thickBot="1" x14ac:dyDescent="0.3">
      <c r="A24" s="97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</row>
    <row r="25" spans="1:15" s="313" customFormat="1" ht="66.599999999999994" thickBot="1" x14ac:dyDescent="0.3">
      <c r="A25" s="310"/>
      <c r="B25" s="308"/>
      <c r="C25" s="308"/>
      <c r="D25" s="311" t="s">
        <v>312</v>
      </c>
      <c r="E25" s="311" t="s">
        <v>313</v>
      </c>
      <c r="F25" s="311" t="s">
        <v>314</v>
      </c>
      <c r="G25" s="311" t="s">
        <v>315</v>
      </c>
      <c r="H25" s="311" t="s">
        <v>316</v>
      </c>
      <c r="I25" s="311" t="s">
        <v>317</v>
      </c>
      <c r="J25" s="311" t="s">
        <v>318</v>
      </c>
      <c r="K25" s="311" t="s">
        <v>319</v>
      </c>
      <c r="L25" s="312" t="s">
        <v>347</v>
      </c>
      <c r="M25" s="312" t="s">
        <v>348</v>
      </c>
      <c r="N25" s="311" t="s">
        <v>6</v>
      </c>
      <c r="O25" s="311" t="s">
        <v>106</v>
      </c>
    </row>
    <row r="26" spans="1:15" s="83" customFormat="1" x14ac:dyDescent="0.25">
      <c r="A26" s="97"/>
      <c r="B26" s="300" t="s">
        <v>349</v>
      </c>
      <c r="C26" s="301" t="s">
        <v>45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s="83" customFormat="1" x14ac:dyDescent="0.25">
      <c r="A27" s="97"/>
      <c r="B27" s="299"/>
      <c r="C27" s="219" t="s">
        <v>393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s="83" customFormat="1" x14ac:dyDescent="0.25">
      <c r="A28" s="97"/>
      <c r="B28" s="298"/>
      <c r="C28" s="217" t="s">
        <v>350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</row>
    <row r="29" spans="1:15" s="83" customFormat="1" x14ac:dyDescent="0.25">
      <c r="A29" s="97"/>
      <c r="B29" s="299" t="s">
        <v>397</v>
      </c>
      <c r="C29" s="219" t="s">
        <v>394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s="83" customFormat="1" x14ac:dyDescent="0.25">
      <c r="A30" s="97"/>
      <c r="B30" s="297"/>
      <c r="C30" s="25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1:15" s="83" customFormat="1" ht="13.8" thickBot="1" x14ac:dyDescent="0.3">
      <c r="A31" s="97"/>
      <c r="B31" s="299" t="s">
        <v>395</v>
      </c>
      <c r="C31" s="259" t="s">
        <v>350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1:15" s="83" customFormat="1" ht="13.8" thickBot="1" x14ac:dyDescent="0.3">
      <c r="A32" s="97"/>
      <c r="B32" s="140" t="s">
        <v>6</v>
      </c>
      <c r="C32" s="292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3" s="83" customFormat="1" x14ac:dyDescent="0.25">
      <c r="A33" s="97"/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</row>
    <row r="34" spans="1:13" s="83" customFormat="1" x14ac:dyDescent="0.25">
      <c r="A34" s="97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</row>
    <row r="35" spans="1:13" s="83" customFormat="1" x14ac:dyDescent="0.25">
      <c r="A35" s="97" t="s">
        <v>344</v>
      </c>
      <c r="B35" s="13" t="s">
        <v>351</v>
      </c>
      <c r="C35"/>
      <c r="D35"/>
      <c r="E35"/>
      <c r="F35"/>
      <c r="G35"/>
      <c r="H35" s="290"/>
      <c r="I35" s="290"/>
      <c r="J35" s="290"/>
      <c r="K35" s="290"/>
      <c r="L35" s="290"/>
      <c r="M35" s="290"/>
    </row>
    <row r="36" spans="1:13" s="83" customFormat="1" ht="13.8" thickBot="1" x14ac:dyDescent="0.3">
      <c r="A36" s="97"/>
      <c r="B36"/>
      <c r="C36"/>
      <c r="D36"/>
      <c r="E36"/>
      <c r="F36"/>
      <c r="G36"/>
      <c r="H36" s="290"/>
      <c r="I36" s="290"/>
      <c r="J36" s="290"/>
      <c r="K36" s="290"/>
      <c r="L36" s="290"/>
      <c r="M36" s="290"/>
    </row>
    <row r="37" spans="1:13" s="83" customFormat="1" ht="13.8" thickBot="1" x14ac:dyDescent="0.3">
      <c r="A37" s="97"/>
      <c r="B37"/>
      <c r="C37"/>
      <c r="D37" s="305" t="s">
        <v>352</v>
      </c>
      <c r="E37" s="305" t="s">
        <v>353</v>
      </c>
      <c r="F37" s="305" t="s">
        <v>354</v>
      </c>
      <c r="G37" s="305" t="s">
        <v>6</v>
      </c>
      <c r="H37" s="290"/>
      <c r="I37" s="290"/>
      <c r="J37" s="290"/>
      <c r="K37" s="290"/>
      <c r="L37" s="290"/>
      <c r="M37" s="290"/>
    </row>
    <row r="38" spans="1:13" s="83" customFormat="1" x14ac:dyDescent="0.25">
      <c r="A38" s="97"/>
      <c r="B38" s="300" t="s">
        <v>349</v>
      </c>
      <c r="C38" s="302" t="s">
        <v>45</v>
      </c>
      <c r="D38" s="11"/>
      <c r="E38" s="11"/>
      <c r="F38" s="11"/>
      <c r="G38" s="11"/>
      <c r="H38" s="290"/>
      <c r="I38" s="290"/>
      <c r="J38" s="290"/>
      <c r="K38" s="290"/>
      <c r="L38" s="290"/>
      <c r="M38" s="290"/>
    </row>
    <row r="39" spans="1:13" s="83" customFormat="1" x14ac:dyDescent="0.25">
      <c r="A39" s="97"/>
      <c r="B39" s="299"/>
      <c r="C39" s="337" t="s">
        <v>396</v>
      </c>
      <c r="D39" s="41"/>
      <c r="E39" s="41"/>
      <c r="F39" s="41"/>
      <c r="G39" s="41"/>
      <c r="H39" s="290"/>
      <c r="I39" s="290"/>
      <c r="J39" s="290"/>
      <c r="K39" s="290"/>
      <c r="L39" s="290"/>
      <c r="M39" s="290"/>
    </row>
    <row r="40" spans="1:13" s="83" customFormat="1" x14ac:dyDescent="0.25">
      <c r="A40" s="97"/>
      <c r="B40" s="298"/>
      <c r="C40" s="303" t="s">
        <v>350</v>
      </c>
      <c r="D40" s="44"/>
      <c r="E40" s="44"/>
      <c r="F40" s="44"/>
      <c r="G40" s="44"/>
      <c r="H40" s="290"/>
      <c r="I40" s="290"/>
      <c r="J40" s="290"/>
      <c r="K40" s="290"/>
      <c r="L40" s="290"/>
      <c r="M40" s="290"/>
    </row>
    <row r="41" spans="1:13" s="83" customFormat="1" x14ac:dyDescent="0.25">
      <c r="A41" s="97"/>
      <c r="B41" s="299" t="s">
        <v>397</v>
      </c>
      <c r="C41" s="303" t="s">
        <v>350</v>
      </c>
      <c r="D41" s="41"/>
      <c r="E41" s="41"/>
      <c r="F41" s="41"/>
      <c r="G41" s="41"/>
      <c r="H41" s="290"/>
      <c r="I41" s="290"/>
      <c r="J41" s="290"/>
      <c r="K41" s="290"/>
      <c r="L41" s="290"/>
      <c r="M41" s="290"/>
    </row>
    <row r="42" spans="1:13" s="83" customFormat="1" x14ac:dyDescent="0.25">
      <c r="A42" s="97"/>
      <c r="B42" s="297"/>
      <c r="C42" s="303" t="s">
        <v>350</v>
      </c>
      <c r="D42" s="41"/>
      <c r="E42" s="41"/>
      <c r="F42" s="41"/>
      <c r="G42" s="41"/>
      <c r="H42" s="290"/>
      <c r="I42" s="290"/>
      <c r="J42" s="290"/>
      <c r="K42" s="290"/>
      <c r="L42" s="290"/>
      <c r="M42" s="290"/>
    </row>
    <row r="43" spans="1:13" s="83" customFormat="1" ht="13.8" thickBot="1" x14ac:dyDescent="0.3">
      <c r="A43" s="97"/>
      <c r="B43" s="299" t="s">
        <v>398</v>
      </c>
      <c r="C43" s="304" t="s">
        <v>350</v>
      </c>
      <c r="D43" s="89"/>
      <c r="E43" s="89"/>
      <c r="F43" s="89"/>
      <c r="G43" s="89"/>
      <c r="H43" s="290"/>
      <c r="I43" s="290"/>
      <c r="J43" s="290"/>
      <c r="K43" s="290"/>
      <c r="L43" s="290"/>
      <c r="M43" s="290"/>
    </row>
    <row r="44" spans="1:13" s="83" customFormat="1" ht="13.8" thickBot="1" x14ac:dyDescent="0.3">
      <c r="A44" s="97"/>
      <c r="B44" s="140" t="s">
        <v>6</v>
      </c>
      <c r="C44" s="125"/>
      <c r="D44" s="39"/>
      <c r="E44" s="39"/>
      <c r="F44" s="39"/>
      <c r="G44" s="39"/>
      <c r="H44" s="290"/>
      <c r="I44" s="290"/>
      <c r="J44" s="290"/>
      <c r="K44" s="290"/>
      <c r="L44" s="290"/>
      <c r="M44" s="290"/>
    </row>
    <row r="45" spans="1:13" s="83" customFormat="1" x14ac:dyDescent="0.25">
      <c r="A45" s="97"/>
      <c r="B45"/>
      <c r="C45"/>
      <c r="D45"/>
      <c r="E45"/>
      <c r="F45"/>
      <c r="G45"/>
      <c r="H45"/>
      <c r="I45"/>
      <c r="J45"/>
      <c r="K45"/>
      <c r="L45"/>
      <c r="M45"/>
    </row>
    <row r="46" spans="1:13" s="83" customFormat="1" x14ac:dyDescent="0.25">
      <c r="A46" s="97"/>
      <c r="C46"/>
      <c r="D46"/>
      <c r="E46"/>
      <c r="F46"/>
      <c r="G46"/>
      <c r="H46"/>
      <c r="I46"/>
      <c r="J46"/>
      <c r="K46"/>
      <c r="L46"/>
      <c r="M46"/>
    </row>
    <row r="47" spans="1:13" s="83" customFormat="1" ht="13.8" thickBot="1" x14ac:dyDescent="0.3">
      <c r="A47" s="97" t="s">
        <v>345</v>
      </c>
      <c r="B47" s="13" t="s">
        <v>399</v>
      </c>
      <c r="C47"/>
      <c r="D47"/>
      <c r="E47"/>
      <c r="F47"/>
      <c r="G47"/>
      <c r="H47"/>
      <c r="I47"/>
      <c r="J47"/>
      <c r="K47"/>
      <c r="L47"/>
      <c r="M47"/>
    </row>
    <row r="48" spans="1:13" s="83" customFormat="1" ht="27" thickBot="1" x14ac:dyDescent="0.3">
      <c r="A48" s="97"/>
      <c r="B48"/>
      <c r="D48" s="336" t="s">
        <v>389</v>
      </c>
      <c r="E48" s="291" t="s">
        <v>106</v>
      </c>
      <c r="F48"/>
      <c r="G48"/>
      <c r="H48"/>
      <c r="I48"/>
      <c r="J48"/>
      <c r="K48"/>
      <c r="L48"/>
      <c r="M48"/>
    </row>
    <row r="49" spans="1:13" s="83" customFormat="1" ht="16.2" thickBot="1" x14ac:dyDescent="0.35">
      <c r="A49" s="97"/>
      <c r="B49" s="123" t="s">
        <v>320</v>
      </c>
      <c r="C49" s="292"/>
      <c r="D49" s="11"/>
      <c r="E49" s="11"/>
      <c r="F49"/>
      <c r="G49"/>
      <c r="H49"/>
      <c r="I49"/>
      <c r="J49"/>
      <c r="K49"/>
      <c r="L49"/>
      <c r="M49"/>
    </row>
    <row r="50" spans="1:13" s="83" customFormat="1" ht="16.2" thickBot="1" x14ac:dyDescent="0.35">
      <c r="A50" s="97"/>
      <c r="B50" s="293" t="s">
        <v>321</v>
      </c>
      <c r="C50" s="294"/>
      <c r="D50" s="41"/>
      <c r="E50" s="41"/>
      <c r="F50"/>
      <c r="G50"/>
      <c r="H50"/>
      <c r="I50"/>
      <c r="J50"/>
      <c r="K50"/>
      <c r="L50"/>
      <c r="M50"/>
    </row>
    <row r="51" spans="1:13" s="83" customFormat="1" ht="16.2" thickBot="1" x14ac:dyDescent="0.35">
      <c r="A51" s="97"/>
      <c r="B51" s="293" t="s">
        <v>322</v>
      </c>
      <c r="C51" s="294"/>
      <c r="D51" s="41"/>
      <c r="E51" s="44"/>
      <c r="F51"/>
      <c r="G51"/>
      <c r="H51"/>
      <c r="I51"/>
      <c r="J51"/>
      <c r="K51"/>
      <c r="L51"/>
      <c r="M51"/>
    </row>
    <row r="52" spans="1:13" s="83" customFormat="1" ht="16.2" thickBot="1" x14ac:dyDescent="0.35">
      <c r="A52" s="97"/>
      <c r="B52" s="293" t="s">
        <v>323</v>
      </c>
      <c r="C52" s="294"/>
      <c r="D52" s="41"/>
      <c r="E52" s="41"/>
      <c r="F52"/>
      <c r="G52"/>
      <c r="H52"/>
      <c r="I52"/>
      <c r="J52"/>
      <c r="K52"/>
      <c r="L52"/>
      <c r="M52"/>
    </row>
    <row r="53" spans="1:13" s="83" customFormat="1" ht="16.2" thickBot="1" x14ac:dyDescent="0.35">
      <c r="A53" s="97"/>
      <c r="B53" s="293" t="s">
        <v>324</v>
      </c>
      <c r="C53" s="294"/>
      <c r="D53" s="41"/>
      <c r="E53" s="41"/>
      <c r="F53" s="53"/>
      <c r="G53" s="53"/>
      <c r="H53" s="53"/>
      <c r="I53" s="53"/>
      <c r="J53" s="53"/>
      <c r="K53" s="53"/>
      <c r="L53" s="53"/>
      <c r="M53" s="53"/>
    </row>
    <row r="54" spans="1:13" s="83" customFormat="1" ht="16.2" thickBot="1" x14ac:dyDescent="0.35">
      <c r="A54" s="97"/>
      <c r="B54" s="293" t="s">
        <v>325</v>
      </c>
      <c r="C54" s="294"/>
      <c r="D54" s="41"/>
      <c r="E54" s="41"/>
      <c r="F54"/>
      <c r="G54"/>
      <c r="H54"/>
      <c r="I54"/>
      <c r="J54"/>
      <c r="K54"/>
      <c r="L54"/>
      <c r="M54"/>
    </row>
    <row r="55" spans="1:13" s="83" customFormat="1" ht="16.2" thickBot="1" x14ac:dyDescent="0.35">
      <c r="A55" s="97"/>
      <c r="B55" s="293" t="s">
        <v>326</v>
      </c>
      <c r="C55" s="294"/>
      <c r="D55" s="41"/>
      <c r="E55" s="41"/>
      <c r="F55"/>
      <c r="G55"/>
      <c r="H55"/>
      <c r="I55"/>
      <c r="J55"/>
      <c r="K55"/>
      <c r="L55"/>
      <c r="M55"/>
    </row>
    <row r="56" spans="1:13" s="83" customFormat="1" ht="16.2" thickBot="1" x14ac:dyDescent="0.35">
      <c r="A56" s="97"/>
      <c r="B56" s="293" t="s">
        <v>327</v>
      </c>
      <c r="C56" s="294"/>
      <c r="D56" s="41"/>
      <c r="E56" s="41"/>
      <c r="F56"/>
      <c r="G56"/>
      <c r="H56"/>
      <c r="I56"/>
      <c r="J56"/>
      <c r="K56"/>
      <c r="L56"/>
      <c r="M56"/>
    </row>
    <row r="57" spans="1:13" s="83" customFormat="1" ht="16.2" thickBot="1" x14ac:dyDescent="0.35">
      <c r="A57" s="97"/>
      <c r="B57" s="293" t="s">
        <v>328</v>
      </c>
      <c r="C57" s="294"/>
      <c r="D57" s="41"/>
      <c r="E57" s="41"/>
      <c r="F57"/>
      <c r="G57"/>
      <c r="H57"/>
      <c r="I57"/>
      <c r="J57"/>
      <c r="K57"/>
      <c r="L57"/>
      <c r="M57"/>
    </row>
    <row r="58" spans="1:13" s="83" customFormat="1" ht="16.2" thickBot="1" x14ac:dyDescent="0.35">
      <c r="A58" s="97"/>
      <c r="B58" s="293" t="s">
        <v>342</v>
      </c>
      <c r="C58" s="294"/>
      <c r="D58" s="89"/>
      <c r="E58" s="89"/>
      <c r="F58"/>
      <c r="G58"/>
      <c r="H58"/>
      <c r="I58"/>
      <c r="J58"/>
      <c r="K58"/>
      <c r="L58"/>
      <c r="M58"/>
    </row>
    <row r="59" spans="1:13" s="83" customFormat="1" ht="16.2" thickBot="1" x14ac:dyDescent="0.35">
      <c r="A59" s="97"/>
      <c r="B59" s="293" t="s">
        <v>329</v>
      </c>
      <c r="C59" s="294"/>
      <c r="D59" s="41"/>
      <c r="E59" s="41"/>
      <c r="F59"/>
      <c r="G59"/>
      <c r="H59"/>
      <c r="I59"/>
      <c r="J59"/>
      <c r="K59"/>
      <c r="L59"/>
      <c r="M59"/>
    </row>
    <row r="60" spans="1:13" s="83" customFormat="1" ht="16.2" thickBot="1" x14ac:dyDescent="0.35">
      <c r="A60" s="97"/>
      <c r="B60" s="293" t="s">
        <v>330</v>
      </c>
      <c r="C60" s="294"/>
      <c r="D60" s="41"/>
      <c r="E60" s="41"/>
      <c r="F60"/>
      <c r="G60"/>
      <c r="H60"/>
      <c r="I60"/>
      <c r="J60"/>
      <c r="K60"/>
      <c r="L60"/>
      <c r="M60"/>
    </row>
    <row r="61" spans="1:13" s="83" customFormat="1" ht="16.2" thickBot="1" x14ac:dyDescent="0.35">
      <c r="A61" s="97"/>
      <c r="B61" s="293" t="s">
        <v>331</v>
      </c>
      <c r="C61" s="294"/>
      <c r="D61" s="41"/>
      <c r="E61" s="41"/>
      <c r="F61"/>
      <c r="G61"/>
      <c r="H61"/>
      <c r="I61"/>
      <c r="J61"/>
      <c r="K61"/>
      <c r="L61"/>
      <c r="M61"/>
    </row>
    <row r="62" spans="1:13" s="83" customFormat="1" ht="16.2" thickBot="1" x14ac:dyDescent="0.35">
      <c r="A62" s="97"/>
      <c r="B62" s="293" t="s">
        <v>332</v>
      </c>
      <c r="C62" s="294"/>
      <c r="D62" s="41"/>
      <c r="E62" s="41"/>
      <c r="F62"/>
      <c r="G62"/>
      <c r="H62"/>
      <c r="I62"/>
      <c r="J62"/>
      <c r="K62"/>
      <c r="L62"/>
      <c r="M62"/>
    </row>
    <row r="63" spans="1:13" s="83" customFormat="1" ht="16.2" thickBot="1" x14ac:dyDescent="0.35">
      <c r="A63" s="97"/>
      <c r="B63" s="293" t="s">
        <v>333</v>
      </c>
      <c r="C63" s="294"/>
      <c r="D63" s="41"/>
      <c r="E63" s="41"/>
      <c r="F63"/>
      <c r="G63"/>
      <c r="H63"/>
      <c r="I63"/>
      <c r="J63"/>
      <c r="K63"/>
      <c r="L63"/>
      <c r="M63"/>
    </row>
    <row r="64" spans="1:13" s="83" customFormat="1" ht="16.2" thickBot="1" x14ac:dyDescent="0.35">
      <c r="A64" s="97"/>
      <c r="B64" s="293" t="s">
        <v>334</v>
      </c>
      <c r="C64" s="294"/>
      <c r="D64" s="41"/>
      <c r="E64" s="41"/>
      <c r="F64"/>
      <c r="G64"/>
      <c r="H64"/>
      <c r="I64"/>
      <c r="J64"/>
      <c r="K64"/>
      <c r="L64"/>
      <c r="M64"/>
    </row>
    <row r="65" spans="1:13" s="83" customFormat="1" ht="16.2" thickBot="1" x14ac:dyDescent="0.35">
      <c r="A65" s="97"/>
      <c r="B65" s="293" t="s">
        <v>335</v>
      </c>
      <c r="C65" s="294"/>
      <c r="D65" s="41"/>
      <c r="E65" s="41"/>
      <c r="F65"/>
      <c r="G65"/>
      <c r="H65"/>
      <c r="I65"/>
      <c r="J65"/>
      <c r="K65"/>
      <c r="L65"/>
      <c r="M65"/>
    </row>
    <row r="66" spans="1:13" s="83" customFormat="1" ht="16.2" thickBot="1" x14ac:dyDescent="0.35">
      <c r="A66" s="97"/>
      <c r="B66" s="293" t="s">
        <v>336</v>
      </c>
      <c r="C66" s="294"/>
      <c r="D66" s="41"/>
      <c r="E66" s="41"/>
      <c r="F66"/>
      <c r="G66"/>
      <c r="H66"/>
      <c r="I66"/>
      <c r="J66"/>
      <c r="K66"/>
      <c r="L66"/>
      <c r="M66"/>
    </row>
    <row r="67" spans="1:13" s="83" customFormat="1" ht="16.2" thickBot="1" x14ac:dyDescent="0.35">
      <c r="A67" s="97"/>
      <c r="B67" s="293" t="s">
        <v>337</v>
      </c>
      <c r="C67" s="294"/>
      <c r="D67" s="41"/>
      <c r="E67" s="41"/>
      <c r="F67"/>
      <c r="G67"/>
      <c r="H67"/>
      <c r="I67"/>
      <c r="J67"/>
      <c r="K67"/>
      <c r="L67"/>
      <c r="M67"/>
    </row>
    <row r="68" spans="1:13" s="83" customFormat="1" ht="16.2" thickBot="1" x14ac:dyDescent="0.35">
      <c r="A68" s="97"/>
      <c r="B68" s="293" t="s">
        <v>338</v>
      </c>
      <c r="C68" s="294"/>
      <c r="D68" s="41"/>
      <c r="E68" s="41"/>
      <c r="F68"/>
      <c r="G68"/>
      <c r="H68"/>
      <c r="I68"/>
      <c r="J68"/>
      <c r="K68"/>
      <c r="L68"/>
      <c r="M68"/>
    </row>
    <row r="69" spans="1:13" s="83" customFormat="1" ht="16.2" thickBot="1" x14ac:dyDescent="0.35">
      <c r="A69" s="97"/>
      <c r="B69" s="293" t="s">
        <v>339</v>
      </c>
      <c r="C69" s="294"/>
      <c r="D69" s="41"/>
      <c r="E69" s="41"/>
      <c r="F69"/>
      <c r="G69"/>
      <c r="H69"/>
      <c r="I69"/>
      <c r="J69"/>
      <c r="K69"/>
      <c r="L69"/>
      <c r="M69"/>
    </row>
    <row r="70" spans="1:13" s="83" customFormat="1" ht="16.2" thickBot="1" x14ac:dyDescent="0.35">
      <c r="A70" s="97"/>
      <c r="B70" s="293" t="s">
        <v>340</v>
      </c>
      <c r="C70" s="294"/>
      <c r="D70" s="41"/>
      <c r="E70" s="41"/>
      <c r="F70"/>
      <c r="G70"/>
      <c r="H70"/>
      <c r="I70"/>
      <c r="J70"/>
      <c r="K70"/>
      <c r="L70"/>
      <c r="M70"/>
    </row>
    <row r="71" spans="1:13" s="83" customFormat="1" ht="16.2" thickBot="1" x14ac:dyDescent="0.35">
      <c r="A71" s="97"/>
      <c r="B71" s="293" t="s">
        <v>341</v>
      </c>
      <c r="C71" s="294"/>
      <c r="D71" s="41"/>
      <c r="E71" s="41"/>
      <c r="F71"/>
      <c r="G71"/>
      <c r="H71"/>
      <c r="I71"/>
      <c r="J71"/>
      <c r="K71"/>
      <c r="L71"/>
      <c r="M71"/>
    </row>
    <row r="72" spans="1:13" s="83" customFormat="1" ht="13.8" thickBot="1" x14ac:dyDescent="0.3">
      <c r="A72" s="97"/>
      <c r="B72" s="293"/>
      <c r="C72" s="294"/>
      <c r="D72" s="89"/>
      <c r="E72" s="89"/>
      <c r="F72"/>
      <c r="G72"/>
      <c r="H72"/>
      <c r="I72"/>
      <c r="J72"/>
      <c r="K72"/>
      <c r="L72"/>
      <c r="M72"/>
    </row>
    <row r="73" spans="1:13" s="83" customFormat="1" ht="13.8" thickBot="1" x14ac:dyDescent="0.3">
      <c r="A73" s="97"/>
      <c r="B73" s="110" t="s">
        <v>368</v>
      </c>
      <c r="C73" s="294"/>
      <c r="D73" s="89"/>
      <c r="E73" s="89"/>
      <c r="F73"/>
      <c r="G73"/>
      <c r="H73"/>
      <c r="I73"/>
      <c r="J73"/>
      <c r="K73"/>
      <c r="L73"/>
      <c r="M73"/>
    </row>
    <row r="74" spans="1:13" s="83" customFormat="1" ht="13.8" thickBot="1" x14ac:dyDescent="0.3">
      <c r="A74" s="97"/>
      <c r="B74" s="110" t="s">
        <v>422</v>
      </c>
      <c r="C74" s="295"/>
      <c r="D74" s="89"/>
      <c r="E74" s="89"/>
      <c r="F74"/>
      <c r="G74"/>
      <c r="H74"/>
      <c r="I74"/>
      <c r="J74"/>
      <c r="K74"/>
      <c r="L74"/>
      <c r="M74"/>
    </row>
    <row r="75" spans="1:13" s="83" customFormat="1" ht="13.8" thickBot="1" x14ac:dyDescent="0.3">
      <c r="A75" s="97"/>
      <c r="B75" s="123" t="s">
        <v>6</v>
      </c>
      <c r="C75" s="292"/>
      <c r="D75" s="39"/>
      <c r="E75" s="39"/>
      <c r="F75"/>
      <c r="G75"/>
      <c r="H75"/>
      <c r="I75"/>
      <c r="J75"/>
      <c r="K75"/>
      <c r="L75"/>
      <c r="M75"/>
    </row>
    <row r="76" spans="1:13" s="83" customFormat="1" x14ac:dyDescent="0.25">
      <c r="A76" s="97"/>
      <c r="B76" s="85"/>
      <c r="C76" s="85"/>
    </row>
    <row r="77" spans="1:13" s="83" customFormat="1" x14ac:dyDescent="0.25">
      <c r="A77" s="97"/>
      <c r="B77" s="85"/>
      <c r="C77" s="85"/>
    </row>
    <row r="78" spans="1:13" x14ac:dyDescent="0.25">
      <c r="A78" s="97" t="s">
        <v>203</v>
      </c>
      <c r="B78" s="26" t="s">
        <v>201</v>
      </c>
    </row>
    <row r="79" spans="1:13" ht="13.8" thickBot="1" x14ac:dyDescent="0.3"/>
    <row r="80" spans="1:13" ht="13.8" thickBot="1" x14ac:dyDescent="0.3">
      <c r="A80" s="97"/>
      <c r="C80" s="174" t="s">
        <v>106</v>
      </c>
      <c r="D80" s="18"/>
    </row>
    <row r="81" spans="1:6" x14ac:dyDescent="0.25">
      <c r="A81" s="97"/>
      <c r="B81" s="182" t="s">
        <v>145</v>
      </c>
      <c r="C81" s="11"/>
      <c r="D81" s="8"/>
    </row>
    <row r="82" spans="1:6" x14ac:dyDescent="0.25">
      <c r="A82" s="97"/>
      <c r="B82" s="206" t="s">
        <v>146</v>
      </c>
      <c r="C82" s="41"/>
      <c r="D82" s="8"/>
    </row>
    <row r="83" spans="1:6" x14ac:dyDescent="0.25">
      <c r="A83" s="97"/>
      <c r="B83" s="206" t="s">
        <v>147</v>
      </c>
      <c r="C83" s="44"/>
      <c r="D83" s="8"/>
    </row>
    <row r="84" spans="1:6" x14ac:dyDescent="0.25">
      <c r="A84" s="97"/>
      <c r="B84" s="206" t="s">
        <v>148</v>
      </c>
      <c r="C84" s="41"/>
      <c r="D84" s="8"/>
    </row>
    <row r="85" spans="1:6" s="53" customFormat="1" x14ac:dyDescent="0.25">
      <c r="A85" s="97"/>
      <c r="B85" s="206" t="s">
        <v>99</v>
      </c>
      <c r="C85" s="41"/>
      <c r="D85" s="17"/>
    </row>
    <row r="86" spans="1:6" ht="13.8" thickBot="1" x14ac:dyDescent="0.3">
      <c r="A86" s="99"/>
      <c r="B86" s="171" t="s">
        <v>113</v>
      </c>
      <c r="C86" s="34"/>
      <c r="D86" s="17"/>
    </row>
    <row r="87" spans="1:6" x14ac:dyDescent="0.25">
      <c r="A87" s="99"/>
      <c r="B87" s="53"/>
      <c r="C87" s="53"/>
      <c r="D87" s="17"/>
      <c r="E87" s="85"/>
      <c r="F87" s="8"/>
    </row>
    <row r="88" spans="1:6" x14ac:dyDescent="0.25">
      <c r="A88" s="99"/>
      <c r="B88" s="53"/>
      <c r="C88" s="53"/>
      <c r="D88" s="17"/>
      <c r="E88" s="85"/>
      <c r="F88" s="8"/>
    </row>
    <row r="89" spans="1:6" x14ac:dyDescent="0.25">
      <c r="A89" s="97" t="s">
        <v>204</v>
      </c>
      <c r="B89" s="26" t="s">
        <v>197</v>
      </c>
    </row>
    <row r="90" spans="1:6" ht="13.8" thickBot="1" x14ac:dyDescent="0.3"/>
    <row r="91" spans="1:6" ht="13.8" thickBot="1" x14ac:dyDescent="0.3">
      <c r="A91" s="97"/>
      <c r="B91" s="22"/>
      <c r="C91" s="174" t="s">
        <v>106</v>
      </c>
      <c r="D91" s="15"/>
    </row>
    <row r="92" spans="1:6" x14ac:dyDescent="0.25">
      <c r="A92" s="97"/>
      <c r="B92" s="182" t="s">
        <v>198</v>
      </c>
      <c r="C92" s="11"/>
      <c r="D92" s="7"/>
    </row>
    <row r="93" spans="1:6" x14ac:dyDescent="0.25">
      <c r="A93" s="97"/>
      <c r="B93" s="206" t="s">
        <v>199</v>
      </c>
      <c r="C93" s="41"/>
      <c r="D93" s="7"/>
    </row>
    <row r="94" spans="1:6" x14ac:dyDescent="0.25">
      <c r="A94" s="97"/>
      <c r="B94" s="206" t="s">
        <v>200</v>
      </c>
      <c r="C94" s="44"/>
      <c r="D94" s="7"/>
    </row>
    <row r="95" spans="1:6" ht="13.8" thickBot="1" x14ac:dyDescent="0.3">
      <c r="A95" s="97"/>
      <c r="B95" s="205" t="s">
        <v>99</v>
      </c>
      <c r="C95" s="34"/>
      <c r="D95" s="8"/>
    </row>
    <row r="96" spans="1:6" x14ac:dyDescent="0.25">
      <c r="A96" s="97"/>
    </row>
    <row r="97" spans="1:6" x14ac:dyDescent="0.25">
      <c r="A97" s="97"/>
    </row>
    <row r="98" spans="1:6" x14ac:dyDescent="0.25">
      <c r="A98" s="97" t="s">
        <v>205</v>
      </c>
      <c r="B98" s="26" t="s">
        <v>114</v>
      </c>
    </row>
    <row r="99" spans="1:6" ht="13.8" thickBot="1" x14ac:dyDescent="0.3">
      <c r="A99" s="97"/>
    </row>
    <row r="100" spans="1:6" ht="13.8" thickBot="1" x14ac:dyDescent="0.3">
      <c r="A100" s="97"/>
      <c r="B100" s="22"/>
      <c r="C100" s="174" t="s">
        <v>106</v>
      </c>
      <c r="D100" s="15"/>
    </row>
    <row r="101" spans="1:6" x14ac:dyDescent="0.25">
      <c r="A101" s="97"/>
      <c r="B101" s="182" t="s">
        <v>66</v>
      </c>
      <c r="C101" s="11"/>
      <c r="D101" s="7"/>
    </row>
    <row r="102" spans="1:6" x14ac:dyDescent="0.25">
      <c r="A102" s="97"/>
      <c r="B102" s="206" t="s">
        <v>68</v>
      </c>
      <c r="C102" s="41"/>
      <c r="D102" s="7"/>
    </row>
    <row r="103" spans="1:6" x14ac:dyDescent="0.25">
      <c r="A103" s="97"/>
      <c r="B103" s="206" t="s">
        <v>67</v>
      </c>
      <c r="C103" s="44"/>
      <c r="D103" s="7"/>
    </row>
    <row r="104" spans="1:6" x14ac:dyDescent="0.25">
      <c r="A104" s="97"/>
      <c r="B104" s="266" t="s">
        <v>99</v>
      </c>
      <c r="C104" s="44"/>
      <c r="D104" s="8"/>
    </row>
    <row r="105" spans="1:6" ht="13.8" thickBot="1" x14ac:dyDescent="0.3">
      <c r="A105" s="97"/>
      <c r="B105" s="205" t="s">
        <v>113</v>
      </c>
      <c r="C105" s="34"/>
      <c r="D105" s="8"/>
    </row>
    <row r="106" spans="1:6" x14ac:dyDescent="0.25">
      <c r="A106" s="97"/>
    </row>
    <row r="107" spans="1:6" x14ac:dyDescent="0.25">
      <c r="A107" s="97"/>
      <c r="B107" s="8"/>
      <c r="C107" s="8"/>
      <c r="D107" s="8"/>
      <c r="E107" s="8"/>
      <c r="F107" s="8"/>
    </row>
    <row r="108" spans="1:6" x14ac:dyDescent="0.25">
      <c r="A108" s="97" t="s">
        <v>206</v>
      </c>
      <c r="B108" s="26" t="s">
        <v>456</v>
      </c>
      <c r="F108" s="8"/>
    </row>
    <row r="109" spans="1:6" ht="13.8" thickBot="1" x14ac:dyDescent="0.3">
      <c r="B109" s="26"/>
      <c r="F109" s="8"/>
    </row>
    <row r="110" spans="1:6" x14ac:dyDescent="0.25">
      <c r="A110" s="97"/>
      <c r="B110" s="106" t="s">
        <v>247</v>
      </c>
      <c r="C110" s="207"/>
      <c r="D110" s="84"/>
      <c r="E110" s="8"/>
    </row>
    <row r="111" spans="1:6" ht="13.8" thickBot="1" x14ac:dyDescent="0.3">
      <c r="A111" s="4"/>
      <c r="B111" s="119" t="s">
        <v>245</v>
      </c>
      <c r="C111" s="208"/>
      <c r="D111" s="94"/>
      <c r="E111" s="8"/>
    </row>
    <row r="112" spans="1:6" ht="13.8" thickBot="1" x14ac:dyDescent="0.3">
      <c r="A112" s="4"/>
      <c r="B112" s="56"/>
      <c r="C112" s="74"/>
      <c r="D112" s="74"/>
      <c r="E112" s="19"/>
    </row>
    <row r="113" spans="1:5" x14ac:dyDescent="0.25">
      <c r="A113" s="4"/>
      <c r="B113" s="209" t="s">
        <v>159</v>
      </c>
      <c r="C113" s="210"/>
      <c r="D113" s="25"/>
      <c r="E113" s="8"/>
    </row>
    <row r="114" spans="1:5" ht="13.8" thickBot="1" x14ac:dyDescent="0.3">
      <c r="A114" s="4"/>
      <c r="B114" s="110" t="s">
        <v>160</v>
      </c>
      <c r="C114" s="111"/>
      <c r="D114" s="36"/>
      <c r="E114" s="8"/>
    </row>
    <row r="115" spans="1:5" x14ac:dyDescent="0.25">
      <c r="A115" s="4"/>
    </row>
    <row r="116" spans="1:5" s="349" customFormat="1" x14ac:dyDescent="0.25">
      <c r="A116" s="4"/>
    </row>
    <row r="117" spans="1:5" s="349" customFormat="1" ht="13.8" thickBot="1" x14ac:dyDescent="0.3">
      <c r="A117" s="4"/>
    </row>
    <row r="118" spans="1:5" s="349" customFormat="1" ht="40.200000000000003" thickBot="1" x14ac:dyDescent="0.3">
      <c r="A118" s="360"/>
      <c r="B118" s="377" t="s">
        <v>455</v>
      </c>
      <c r="C118" s="361" t="s">
        <v>70</v>
      </c>
      <c r="D118" s="373" t="s">
        <v>436</v>
      </c>
      <c r="E118" s="361" t="s">
        <v>437</v>
      </c>
    </row>
    <row r="119" spans="1:5" s="349" customFormat="1" ht="13.8" thickBot="1" x14ac:dyDescent="0.3">
      <c r="A119" s="360"/>
      <c r="B119" s="362" t="s">
        <v>446</v>
      </c>
      <c r="C119" s="371"/>
      <c r="D119" s="369"/>
      <c r="E119" s="357"/>
    </row>
    <row r="120" spans="1:5" s="349" customFormat="1" x14ac:dyDescent="0.25">
      <c r="A120" s="360"/>
      <c r="B120" s="363" t="s">
        <v>447</v>
      </c>
      <c r="C120" s="371"/>
      <c r="D120" s="369"/>
      <c r="E120" s="357"/>
    </row>
    <row r="121" spans="1:5" s="349" customFormat="1" x14ac:dyDescent="0.25">
      <c r="A121" s="360"/>
      <c r="B121" s="364" t="s">
        <v>448</v>
      </c>
      <c r="C121" s="371"/>
      <c r="D121" s="369"/>
      <c r="E121" s="357"/>
    </row>
    <row r="122" spans="1:5" s="349" customFormat="1" x14ac:dyDescent="0.25">
      <c r="A122" s="360"/>
      <c r="B122" s="364" t="s">
        <v>449</v>
      </c>
      <c r="C122" s="371"/>
      <c r="D122" s="369"/>
      <c r="E122" s="359"/>
    </row>
    <row r="123" spans="1:5" s="349" customFormat="1" x14ac:dyDescent="0.25">
      <c r="A123" s="360"/>
      <c r="B123" s="364" t="s">
        <v>450</v>
      </c>
      <c r="C123" s="371"/>
      <c r="D123" s="369"/>
      <c r="E123" s="357"/>
    </row>
    <row r="124" spans="1:5" s="349" customFormat="1" x14ac:dyDescent="0.25">
      <c r="A124" s="360"/>
      <c r="B124" s="364" t="s">
        <v>451</v>
      </c>
      <c r="C124" s="371"/>
      <c r="D124" s="369"/>
      <c r="E124" s="358"/>
    </row>
    <row r="125" spans="1:5" s="349" customFormat="1" ht="13.8" thickBot="1" x14ac:dyDescent="0.3">
      <c r="A125" s="360"/>
      <c r="B125" s="364" t="s">
        <v>452</v>
      </c>
      <c r="C125" s="372"/>
      <c r="D125" s="370"/>
      <c r="E125" s="368"/>
    </row>
    <row r="126" spans="1:5" s="349" customFormat="1" ht="13.8" thickBot="1" x14ac:dyDescent="0.3">
      <c r="A126" s="360"/>
      <c r="B126" s="374" t="s">
        <v>16</v>
      </c>
      <c r="C126" s="375"/>
      <c r="D126" s="376"/>
      <c r="E126" s="356"/>
    </row>
    <row r="127" spans="1:5" s="349" customFormat="1" x14ac:dyDescent="0.25">
      <c r="A127" s="360"/>
      <c r="B127" s="365"/>
      <c r="C127" s="365"/>
      <c r="D127" s="366"/>
      <c r="E127" s="367"/>
    </row>
    <row r="129" spans="1:13" x14ac:dyDescent="0.25">
      <c r="A129" t="s">
        <v>355</v>
      </c>
      <c r="B129" s="26" t="s">
        <v>248</v>
      </c>
      <c r="F129" s="8"/>
    </row>
    <row r="131" spans="1:13" ht="13.8" thickBot="1" x14ac:dyDescent="0.3"/>
    <row r="132" spans="1:13" ht="13.8" thickBot="1" x14ac:dyDescent="0.3">
      <c r="B132" s="34"/>
      <c r="C132" s="159" t="s">
        <v>16</v>
      </c>
      <c r="D132" s="160" t="s">
        <v>77</v>
      </c>
      <c r="E132" s="131" t="s">
        <v>78</v>
      </c>
    </row>
    <row r="133" spans="1:13" ht="13.8" thickBot="1" x14ac:dyDescent="0.3">
      <c r="B133" s="110" t="s">
        <v>15</v>
      </c>
      <c r="C133" s="43"/>
      <c r="D133" s="38"/>
      <c r="E133" s="78"/>
    </row>
    <row r="134" spans="1:13" x14ac:dyDescent="0.25">
      <c r="B134" s="52"/>
      <c r="C134" s="17"/>
      <c r="D134" s="17"/>
      <c r="E134" s="75"/>
      <c r="F134" s="53"/>
    </row>
    <row r="135" spans="1:13" ht="13.8" thickBot="1" x14ac:dyDescent="0.3">
      <c r="A135" s="97"/>
      <c r="B135" s="13"/>
      <c r="F135" s="4"/>
    </row>
    <row r="136" spans="1:13" s="17" customFormat="1" x14ac:dyDescent="0.25">
      <c r="A136" s="102"/>
      <c r="B136" s="296" t="s">
        <v>400</v>
      </c>
      <c r="C136" s="306"/>
      <c r="D136" s="306"/>
      <c r="E136" s="306"/>
      <c r="F136" s="306"/>
      <c r="G136" s="306"/>
      <c r="H136" s="306"/>
      <c r="I136" s="306"/>
      <c r="J136" s="306"/>
      <c r="K136" s="306"/>
      <c r="L136" s="306"/>
      <c r="M136" s="307"/>
    </row>
    <row r="137" spans="1:13" ht="26.4" x14ac:dyDescent="0.25">
      <c r="A137" s="97"/>
      <c r="B137" s="317" t="s">
        <v>1</v>
      </c>
      <c r="C137" s="316" t="s">
        <v>71</v>
      </c>
      <c r="D137" s="316" t="s">
        <v>389</v>
      </c>
      <c r="E137" s="318"/>
      <c r="F137" s="309" t="s">
        <v>75</v>
      </c>
      <c r="G137" s="314"/>
      <c r="H137" s="316" t="s">
        <v>151</v>
      </c>
      <c r="I137" s="316" t="s">
        <v>72</v>
      </c>
      <c r="J137" s="316" t="s">
        <v>74</v>
      </c>
      <c r="K137" s="316" t="s">
        <v>73</v>
      </c>
      <c r="L137" s="316" t="s">
        <v>359</v>
      </c>
      <c r="M137" s="319" t="s">
        <v>79</v>
      </c>
    </row>
    <row r="138" spans="1:13" x14ac:dyDescent="0.25">
      <c r="A138" s="97"/>
      <c r="B138" s="169"/>
      <c r="C138" s="315"/>
      <c r="D138" s="315"/>
      <c r="E138" s="247" t="s">
        <v>25</v>
      </c>
      <c r="F138" s="247" t="s">
        <v>23</v>
      </c>
      <c r="G138" s="247" t="s">
        <v>24</v>
      </c>
      <c r="H138" s="315"/>
      <c r="I138" s="315"/>
      <c r="J138" s="315"/>
      <c r="K138" s="315"/>
      <c r="L138" s="315"/>
      <c r="M138" s="320"/>
    </row>
    <row r="139" spans="1:13" x14ac:dyDescent="0.25">
      <c r="A139" s="97"/>
      <c r="B139" s="321" t="s">
        <v>249</v>
      </c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5"/>
    </row>
    <row r="140" spans="1:13" x14ac:dyDescent="0.25">
      <c r="A140" s="97"/>
      <c r="B140" s="321" t="s">
        <v>250</v>
      </c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5"/>
    </row>
    <row r="141" spans="1:13" x14ac:dyDescent="0.25">
      <c r="A141" s="97"/>
      <c r="B141" s="321" t="s">
        <v>356</v>
      </c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5"/>
    </row>
    <row r="142" spans="1:13" ht="13.8" thickBot="1" x14ac:dyDescent="0.3">
      <c r="A142" s="97"/>
      <c r="B142" s="321" t="s">
        <v>76</v>
      </c>
      <c r="C142" s="322"/>
      <c r="D142" s="322"/>
      <c r="E142" s="322"/>
      <c r="F142" s="322"/>
      <c r="G142" s="322"/>
      <c r="H142" s="322"/>
      <c r="I142" s="322"/>
      <c r="J142" s="322"/>
      <c r="K142" s="322"/>
      <c r="L142" s="322"/>
      <c r="M142" s="323"/>
    </row>
    <row r="143" spans="1:13" x14ac:dyDescent="0.25">
      <c r="A143" s="97"/>
    </row>
    <row r="144" spans="1:13" ht="13.8" thickBot="1" x14ac:dyDescent="0.3">
      <c r="A144" s="97"/>
      <c r="B144" s="13"/>
      <c r="F144" s="4"/>
    </row>
    <row r="145" spans="1:10" s="17" customFormat="1" x14ac:dyDescent="0.25">
      <c r="A145" s="102"/>
      <c r="B145" s="296" t="s">
        <v>401</v>
      </c>
      <c r="C145" s="306"/>
      <c r="D145" s="306"/>
      <c r="E145" s="306"/>
      <c r="F145" s="306"/>
      <c r="G145" s="306"/>
      <c r="H145" s="306"/>
      <c r="I145" s="306"/>
      <c r="J145" s="307"/>
    </row>
    <row r="146" spans="1:10" ht="26.4" x14ac:dyDescent="0.25">
      <c r="A146" s="97"/>
      <c r="B146" s="317" t="s">
        <v>1</v>
      </c>
      <c r="C146" s="316" t="s">
        <v>71</v>
      </c>
      <c r="D146" s="316" t="s">
        <v>389</v>
      </c>
      <c r="E146" s="318"/>
      <c r="F146" s="309" t="s">
        <v>75</v>
      </c>
      <c r="G146" s="314"/>
      <c r="H146" s="316" t="s">
        <v>151</v>
      </c>
      <c r="I146" s="316" t="s">
        <v>359</v>
      </c>
      <c r="J146" s="319" t="s">
        <v>79</v>
      </c>
    </row>
    <row r="147" spans="1:10" x14ac:dyDescent="0.25">
      <c r="A147" s="97"/>
      <c r="B147" s="169"/>
      <c r="C147" s="315"/>
      <c r="D147" s="315"/>
      <c r="E147" s="247" t="s">
        <v>25</v>
      </c>
      <c r="F147" s="247" t="s">
        <v>23</v>
      </c>
      <c r="G147" s="247" t="s">
        <v>24</v>
      </c>
      <c r="H147" s="315"/>
      <c r="I147" s="315"/>
      <c r="J147" s="320"/>
    </row>
    <row r="148" spans="1:10" x14ac:dyDescent="0.25">
      <c r="A148" s="97"/>
      <c r="B148" s="321" t="s">
        <v>249</v>
      </c>
      <c r="C148" s="64"/>
      <c r="D148" s="64"/>
      <c r="E148" s="64"/>
      <c r="F148" s="64"/>
      <c r="G148" s="64"/>
      <c r="H148" s="64"/>
      <c r="I148" s="64"/>
      <c r="J148" s="65"/>
    </row>
    <row r="149" spans="1:10" x14ac:dyDescent="0.25">
      <c r="A149" s="97"/>
      <c r="B149" s="321" t="s">
        <v>250</v>
      </c>
      <c r="C149" s="64"/>
      <c r="D149" s="64"/>
      <c r="E149" s="64"/>
      <c r="F149" s="64"/>
      <c r="G149" s="64"/>
      <c r="H149" s="64"/>
      <c r="I149" s="64"/>
      <c r="J149" s="65"/>
    </row>
    <row r="150" spans="1:10" x14ac:dyDescent="0.25">
      <c r="A150" s="97"/>
      <c r="B150" s="321" t="s">
        <v>356</v>
      </c>
      <c r="C150" s="64"/>
      <c r="D150" s="64"/>
      <c r="E150" s="64"/>
      <c r="F150" s="64"/>
      <c r="G150" s="64"/>
      <c r="H150" s="64"/>
      <c r="I150" s="64"/>
      <c r="J150" s="65"/>
    </row>
    <row r="151" spans="1:10" ht="13.8" thickBot="1" x14ac:dyDescent="0.3">
      <c r="A151" s="97"/>
      <c r="B151" s="321" t="s">
        <v>76</v>
      </c>
      <c r="C151" s="322"/>
      <c r="D151" s="322"/>
      <c r="E151" s="322"/>
      <c r="F151" s="322"/>
      <c r="G151" s="322"/>
      <c r="H151" s="322"/>
      <c r="I151" s="322"/>
      <c r="J151" s="323"/>
    </row>
    <row r="152" spans="1:10" x14ac:dyDescent="0.25">
      <c r="A152" s="97"/>
    </row>
  </sheetData>
  <phoneticPr fontId="3" type="noConversion"/>
  <pageMargins left="0.78740157499999996" right="0.78740157499999996" top="0.984251969" bottom="0.984251969" header="0.4921259845" footer="0.4921259845"/>
  <pageSetup paperSize="8" scale="9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/>
  </sheetViews>
  <sheetFormatPr defaultColWidth="11.44140625" defaultRowHeight="13.2" x14ac:dyDescent="0.25"/>
  <cols>
    <col min="1" max="1" width="5.5546875" customWidth="1"/>
  </cols>
  <sheetData>
    <row r="1" spans="1:10" s="47" customFormat="1" x14ac:dyDescent="0.25">
      <c r="A1" s="45"/>
      <c r="B1" s="46" t="s">
        <v>404</v>
      </c>
    </row>
    <row r="2" spans="1:10" ht="13.8" thickBot="1" x14ac:dyDescent="0.3">
      <c r="A2" s="1"/>
    </row>
    <row r="3" spans="1:10" ht="13.8" thickBot="1" x14ac:dyDescent="0.3">
      <c r="A3" s="1"/>
      <c r="B3" s="2" t="s">
        <v>193</v>
      </c>
      <c r="C3" s="95" t="s">
        <v>457</v>
      </c>
      <c r="D3" s="33"/>
      <c r="E3" s="39"/>
    </row>
    <row r="4" spans="1:10" ht="13.8" thickBot="1" x14ac:dyDescent="0.3">
      <c r="A4" s="1"/>
      <c r="B4" s="2" t="s">
        <v>194</v>
      </c>
      <c r="C4" s="381">
        <v>42185</v>
      </c>
    </row>
    <row r="5" spans="1:10" x14ac:dyDescent="0.25">
      <c r="A5" s="1"/>
    </row>
    <row r="6" spans="1:10" s="46" customFormat="1" x14ac:dyDescent="0.25">
      <c r="A6" s="79">
        <v>6</v>
      </c>
      <c r="B6" s="46" t="s">
        <v>87</v>
      </c>
    </row>
    <row r="7" spans="1:10" x14ac:dyDescent="0.25">
      <c r="A7" s="5"/>
    </row>
    <row r="8" spans="1:10" x14ac:dyDescent="0.25">
      <c r="A8" s="5"/>
    </row>
    <row r="9" spans="1:10" x14ac:dyDescent="0.25">
      <c r="A9" s="5" t="s">
        <v>189</v>
      </c>
      <c r="B9" s="13" t="s">
        <v>88</v>
      </c>
    </row>
    <row r="10" spans="1:10" ht="13.8" thickBot="1" x14ac:dyDescent="0.3">
      <c r="A10" s="5"/>
      <c r="B10" s="13"/>
    </row>
    <row r="11" spans="1:10" ht="13.8" thickBot="1" x14ac:dyDescent="0.3">
      <c r="A11" s="5"/>
      <c r="D11" s="328" t="s">
        <v>411</v>
      </c>
      <c r="E11" s="160">
        <v>2015</v>
      </c>
      <c r="F11" s="160">
        <v>2014</v>
      </c>
      <c r="G11" s="161">
        <v>2013</v>
      </c>
      <c r="H11" s="160">
        <v>2012</v>
      </c>
      <c r="I11" s="161">
        <v>2011</v>
      </c>
      <c r="J11" s="160">
        <v>2010</v>
      </c>
    </row>
    <row r="12" spans="1:10" x14ac:dyDescent="0.25">
      <c r="A12" s="5"/>
      <c r="B12" s="106" t="s">
        <v>90</v>
      </c>
      <c r="C12" s="107"/>
      <c r="D12" s="427">
        <v>2750</v>
      </c>
      <c r="E12" s="427">
        <v>2750</v>
      </c>
      <c r="F12" s="427">
        <v>2750</v>
      </c>
      <c r="G12" s="427">
        <v>2750</v>
      </c>
      <c r="H12" s="427">
        <v>2750</v>
      </c>
      <c r="I12" s="427">
        <v>1250</v>
      </c>
      <c r="J12" s="438">
        <v>750</v>
      </c>
    </row>
    <row r="13" spans="1:10" ht="13.8" thickBot="1" x14ac:dyDescent="0.3">
      <c r="A13" s="5"/>
      <c r="B13" s="113" t="s">
        <v>91</v>
      </c>
      <c r="C13" s="114"/>
      <c r="D13" s="439">
        <f>750+400</f>
        <v>1150</v>
      </c>
      <c r="E13" s="439">
        <f>750+400</f>
        <v>1150</v>
      </c>
      <c r="F13" s="439">
        <f>750+400</f>
        <v>1150</v>
      </c>
      <c r="G13" s="439">
        <v>750</v>
      </c>
      <c r="H13" s="439">
        <v>0</v>
      </c>
      <c r="I13" s="439">
        <v>1500</v>
      </c>
      <c r="J13" s="432">
        <v>500</v>
      </c>
    </row>
    <row r="14" spans="1:10" ht="13.8" thickBot="1" x14ac:dyDescent="0.3">
      <c r="A14" s="5"/>
      <c r="B14" s="158" t="s">
        <v>89</v>
      </c>
      <c r="C14" s="197"/>
      <c r="D14" s="440">
        <f t="shared" ref="D14" si="0">SUM(D12:D13)</f>
        <v>3900</v>
      </c>
      <c r="E14" s="440">
        <f t="shared" ref="E14:J14" si="1">SUM(E12:E13)</f>
        <v>3900</v>
      </c>
      <c r="F14" s="440">
        <f t="shared" si="1"/>
        <v>3900</v>
      </c>
      <c r="G14" s="440">
        <f t="shared" si="1"/>
        <v>3500</v>
      </c>
      <c r="H14" s="440">
        <f t="shared" si="1"/>
        <v>2750</v>
      </c>
      <c r="I14" s="440">
        <f t="shared" si="1"/>
        <v>2750</v>
      </c>
      <c r="J14" s="389">
        <f t="shared" si="1"/>
        <v>1250</v>
      </c>
    </row>
    <row r="15" spans="1:10" ht="13.8" thickBot="1" x14ac:dyDescent="0.3">
      <c r="A15" s="5"/>
      <c r="D15" s="33"/>
      <c r="E15" s="33"/>
      <c r="F15" s="33"/>
      <c r="G15" s="33"/>
      <c r="H15" s="33"/>
      <c r="I15" s="441"/>
      <c r="J15" s="33"/>
    </row>
    <row r="16" spans="1:10" x14ac:dyDescent="0.25">
      <c r="A16" s="5"/>
      <c r="B16" s="106" t="s">
        <v>92</v>
      </c>
      <c r="C16" s="107"/>
      <c r="D16" s="427">
        <f>3500+400</f>
        <v>3900</v>
      </c>
      <c r="E16" s="427">
        <f>3500+400</f>
        <v>3900</v>
      </c>
      <c r="F16" s="427">
        <f>3500+400</f>
        <v>3900</v>
      </c>
      <c r="G16" s="427">
        <v>3500</v>
      </c>
      <c r="H16" s="427">
        <v>2750</v>
      </c>
      <c r="I16" s="427">
        <v>2750</v>
      </c>
      <c r="J16" s="438">
        <v>1250</v>
      </c>
    </row>
    <row r="17" spans="1:10" x14ac:dyDescent="0.25">
      <c r="A17" s="5"/>
      <c r="B17" s="113" t="s">
        <v>93</v>
      </c>
      <c r="C17" s="114"/>
      <c r="D17" s="397">
        <v>0</v>
      </c>
      <c r="E17" s="397">
        <v>0</v>
      </c>
      <c r="F17" s="397">
        <v>0</v>
      </c>
      <c r="G17" s="397">
        <v>0</v>
      </c>
      <c r="H17" s="397">
        <v>0</v>
      </c>
      <c r="I17" s="397">
        <v>0</v>
      </c>
      <c r="J17" s="434">
        <v>0</v>
      </c>
    </row>
    <row r="18" spans="1:10" x14ac:dyDescent="0.25">
      <c r="A18" s="5"/>
      <c r="B18" s="113" t="s">
        <v>94</v>
      </c>
      <c r="C18" s="114"/>
      <c r="D18" s="397">
        <v>0</v>
      </c>
      <c r="E18" s="397">
        <v>0</v>
      </c>
      <c r="F18" s="397">
        <v>0</v>
      </c>
      <c r="G18" s="397">
        <v>0</v>
      </c>
      <c r="H18" s="397">
        <v>0</v>
      </c>
      <c r="I18" s="397">
        <v>0</v>
      </c>
      <c r="J18" s="434">
        <v>0</v>
      </c>
    </row>
    <row r="19" spans="1:10" x14ac:dyDescent="0.25">
      <c r="A19" s="5"/>
      <c r="B19" s="113" t="s">
        <v>95</v>
      </c>
      <c r="C19" s="114"/>
      <c r="D19" s="397">
        <v>0</v>
      </c>
      <c r="E19" s="397">
        <v>0</v>
      </c>
      <c r="F19" s="397">
        <v>0</v>
      </c>
      <c r="G19" s="397">
        <v>0</v>
      </c>
      <c r="H19" s="397">
        <v>0</v>
      </c>
      <c r="I19" s="397">
        <v>0</v>
      </c>
      <c r="J19" s="434">
        <v>0</v>
      </c>
    </row>
    <row r="20" spans="1:10" x14ac:dyDescent="0.25">
      <c r="A20" s="5"/>
      <c r="B20" s="338" t="s">
        <v>402</v>
      </c>
      <c r="C20" s="114"/>
      <c r="D20" s="397">
        <v>0</v>
      </c>
      <c r="E20" s="397">
        <v>0</v>
      </c>
      <c r="F20" s="397">
        <v>0</v>
      </c>
      <c r="G20" s="397">
        <v>0</v>
      </c>
      <c r="H20" s="397">
        <v>0</v>
      </c>
      <c r="I20" s="397">
        <v>0</v>
      </c>
      <c r="J20" s="434">
        <v>0</v>
      </c>
    </row>
    <row r="21" spans="1:10" ht="13.8" thickBot="1" x14ac:dyDescent="0.3">
      <c r="A21" s="5"/>
      <c r="B21" s="113" t="s">
        <v>99</v>
      </c>
      <c r="C21" s="114"/>
      <c r="D21" s="397">
        <v>0</v>
      </c>
      <c r="E21" s="397">
        <v>0</v>
      </c>
      <c r="F21" s="397">
        <v>0</v>
      </c>
      <c r="G21" s="397">
        <v>0</v>
      </c>
      <c r="H21" s="397">
        <v>0</v>
      </c>
      <c r="I21" s="397">
        <v>0</v>
      </c>
      <c r="J21" s="434">
        <v>0</v>
      </c>
    </row>
    <row r="22" spans="1:10" ht="13.8" thickBot="1" x14ac:dyDescent="0.3">
      <c r="A22" s="5"/>
      <c r="B22" s="158" t="s">
        <v>89</v>
      </c>
      <c r="C22" s="197"/>
      <c r="D22" s="440">
        <f t="shared" ref="D22" si="2">SUM(D16:D21)</f>
        <v>3900</v>
      </c>
      <c r="E22" s="440">
        <f t="shared" ref="E22:J22" si="3">SUM(E16:E21)</f>
        <v>3900</v>
      </c>
      <c r="F22" s="440">
        <f t="shared" si="3"/>
        <v>3900</v>
      </c>
      <c r="G22" s="440">
        <f t="shared" si="3"/>
        <v>3500</v>
      </c>
      <c r="H22" s="440">
        <f t="shared" si="3"/>
        <v>2750</v>
      </c>
      <c r="I22" s="440">
        <f t="shared" si="3"/>
        <v>2750</v>
      </c>
      <c r="J22" s="389">
        <f t="shared" si="3"/>
        <v>1250</v>
      </c>
    </row>
    <row r="23" spans="1:10" ht="13.8" thickBot="1" x14ac:dyDescent="0.3">
      <c r="A23" s="5"/>
      <c r="D23" s="33"/>
      <c r="E23" s="33"/>
      <c r="F23" s="33"/>
      <c r="G23" s="33"/>
      <c r="H23" s="33"/>
      <c r="I23" s="33"/>
      <c r="J23" s="33"/>
    </row>
    <row r="24" spans="1:10" x14ac:dyDescent="0.25">
      <c r="A24" s="5"/>
      <c r="B24" s="106" t="s">
        <v>97</v>
      </c>
      <c r="C24" s="107"/>
      <c r="D24" s="427">
        <f>2750+400</f>
        <v>3150</v>
      </c>
      <c r="E24" s="427">
        <f>2750+400</f>
        <v>3150</v>
      </c>
      <c r="F24" s="427">
        <f>2750+400</f>
        <v>3150</v>
      </c>
      <c r="G24" s="427">
        <v>2750</v>
      </c>
      <c r="H24" s="427">
        <v>2750</v>
      </c>
      <c r="I24" s="427">
        <v>1250</v>
      </c>
      <c r="J24" s="442">
        <v>750</v>
      </c>
    </row>
    <row r="25" spans="1:10" x14ac:dyDescent="0.25">
      <c r="A25" s="5"/>
      <c r="B25" s="113" t="s">
        <v>98</v>
      </c>
      <c r="C25" s="114"/>
      <c r="D25" s="439">
        <v>750</v>
      </c>
      <c r="E25" s="439">
        <v>750</v>
      </c>
      <c r="F25" s="439">
        <v>750</v>
      </c>
      <c r="G25" s="439">
        <v>750</v>
      </c>
      <c r="H25" s="439">
        <v>0</v>
      </c>
      <c r="I25" s="439">
        <v>1500</v>
      </c>
      <c r="J25" s="443">
        <v>500</v>
      </c>
    </row>
    <row r="26" spans="1:10" ht="13.8" thickBot="1" x14ac:dyDescent="0.3">
      <c r="A26" s="5"/>
      <c r="B26" s="113" t="s">
        <v>99</v>
      </c>
      <c r="C26" s="114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43">
        <v>0</v>
      </c>
    </row>
    <row r="27" spans="1:10" ht="13.8" thickBot="1" x14ac:dyDescent="0.3">
      <c r="A27" s="5"/>
      <c r="B27" s="158" t="s">
        <v>89</v>
      </c>
      <c r="C27" s="197"/>
      <c r="D27" s="440">
        <f t="shared" ref="D27" si="4">SUM(D24:D26)</f>
        <v>3900</v>
      </c>
      <c r="E27" s="440">
        <f t="shared" ref="E27:J27" si="5">SUM(E24:E26)</f>
        <v>3900</v>
      </c>
      <c r="F27" s="440">
        <f t="shared" si="5"/>
        <v>3900</v>
      </c>
      <c r="G27" s="440">
        <f t="shared" si="5"/>
        <v>3500</v>
      </c>
      <c r="H27" s="440">
        <f t="shared" si="5"/>
        <v>2750</v>
      </c>
      <c r="I27" s="440">
        <f t="shared" si="5"/>
        <v>2750</v>
      </c>
      <c r="J27" s="394">
        <f t="shared" si="5"/>
        <v>1250</v>
      </c>
    </row>
    <row r="28" spans="1:10" x14ac:dyDescent="0.25">
      <c r="A28" s="5"/>
    </row>
    <row r="29" spans="1:10" x14ac:dyDescent="0.25">
      <c r="A29" s="5"/>
    </row>
    <row r="30" spans="1:10" x14ac:dyDescent="0.25">
      <c r="A30" s="5" t="s">
        <v>190</v>
      </c>
      <c r="B30" s="13" t="s">
        <v>96</v>
      </c>
    </row>
    <row r="31" spans="1:10" ht="13.8" thickBot="1" x14ac:dyDescent="0.3">
      <c r="A31" s="5"/>
      <c r="B31" s="13"/>
    </row>
    <row r="32" spans="1:10" ht="13.8" thickBot="1" x14ac:dyDescent="0.3">
      <c r="D32" s="328" t="s">
        <v>411</v>
      </c>
      <c r="E32" s="160">
        <v>2015</v>
      </c>
      <c r="F32" s="160">
        <v>2014</v>
      </c>
      <c r="G32" s="161">
        <v>2013</v>
      </c>
      <c r="H32" s="160">
        <v>2012</v>
      </c>
      <c r="I32" s="161">
        <v>2011</v>
      </c>
      <c r="J32" s="160">
        <v>2010</v>
      </c>
    </row>
    <row r="33" spans="1:10" x14ac:dyDescent="0.25">
      <c r="A33" s="5"/>
      <c r="B33" s="106" t="s">
        <v>90</v>
      </c>
      <c r="C33" s="107"/>
      <c r="D33" s="427">
        <v>0</v>
      </c>
      <c r="E33" s="427">
        <v>0</v>
      </c>
      <c r="F33" s="427">
        <v>0</v>
      </c>
      <c r="G33" s="427">
        <v>0</v>
      </c>
      <c r="H33" s="427">
        <v>1500</v>
      </c>
      <c r="I33" s="427">
        <v>500</v>
      </c>
      <c r="J33" s="438">
        <v>750</v>
      </c>
    </row>
    <row r="34" spans="1:10" ht="13.8" thickBot="1" x14ac:dyDescent="0.3">
      <c r="A34" s="5"/>
      <c r="B34" s="113" t="s">
        <v>91</v>
      </c>
      <c r="C34" s="114"/>
      <c r="D34" s="439">
        <v>0</v>
      </c>
      <c r="E34" s="439">
        <v>0</v>
      </c>
      <c r="F34" s="439">
        <v>400</v>
      </c>
      <c r="G34" s="439">
        <v>750</v>
      </c>
      <c r="H34" s="439">
        <v>0</v>
      </c>
      <c r="I34" s="439">
        <v>1500</v>
      </c>
      <c r="J34" s="432">
        <v>500</v>
      </c>
    </row>
    <row r="35" spans="1:10" ht="13.8" thickBot="1" x14ac:dyDescent="0.3">
      <c r="A35" s="5"/>
      <c r="B35" s="158" t="s">
        <v>89</v>
      </c>
      <c r="C35" s="197"/>
      <c r="D35" s="440">
        <f t="shared" ref="D35" si="6">SUM(D33:D34)</f>
        <v>0</v>
      </c>
      <c r="E35" s="440">
        <f t="shared" ref="E35:J35" si="7">SUM(E33:E34)</f>
        <v>0</v>
      </c>
      <c r="F35" s="440">
        <f t="shared" si="7"/>
        <v>400</v>
      </c>
      <c r="G35" s="440">
        <f t="shared" si="7"/>
        <v>750</v>
      </c>
      <c r="H35" s="440">
        <f t="shared" si="7"/>
        <v>1500</v>
      </c>
      <c r="I35" s="440">
        <f t="shared" si="7"/>
        <v>2000</v>
      </c>
      <c r="J35" s="389">
        <f t="shared" si="7"/>
        <v>1250</v>
      </c>
    </row>
    <row r="36" spans="1:10" ht="13.8" thickBot="1" x14ac:dyDescent="0.3">
      <c r="A36" s="5"/>
      <c r="D36" s="444"/>
      <c r="E36" s="444"/>
      <c r="F36" s="444"/>
      <c r="G36" s="444"/>
      <c r="H36" s="444"/>
      <c r="I36" s="444"/>
      <c r="J36" s="444"/>
    </row>
    <row r="37" spans="1:10" x14ac:dyDescent="0.25">
      <c r="A37" s="5"/>
      <c r="B37" s="106" t="s">
        <v>92</v>
      </c>
      <c r="C37" s="107"/>
      <c r="D37" s="427">
        <v>0</v>
      </c>
      <c r="E37" s="427">
        <v>0</v>
      </c>
      <c r="F37" s="427">
        <v>400</v>
      </c>
      <c r="G37" s="427">
        <v>750</v>
      </c>
      <c r="H37" s="427">
        <v>1500</v>
      </c>
      <c r="I37" s="427">
        <v>2000</v>
      </c>
      <c r="J37" s="438">
        <v>1250</v>
      </c>
    </row>
    <row r="38" spans="1:10" x14ac:dyDescent="0.25">
      <c r="A38" s="5"/>
      <c r="B38" s="113" t="s">
        <v>93</v>
      </c>
      <c r="C38" s="114"/>
      <c r="D38" s="439">
        <v>0</v>
      </c>
      <c r="E38" s="439">
        <v>0</v>
      </c>
      <c r="F38" s="439">
        <v>0</v>
      </c>
      <c r="G38" s="439">
        <v>0</v>
      </c>
      <c r="H38" s="439">
        <v>0</v>
      </c>
      <c r="I38" s="439">
        <v>0</v>
      </c>
      <c r="J38" s="432">
        <v>0</v>
      </c>
    </row>
    <row r="39" spans="1:10" x14ac:dyDescent="0.25">
      <c r="A39" s="5"/>
      <c r="B39" s="113" t="s">
        <v>94</v>
      </c>
      <c r="C39" s="114"/>
      <c r="D39" s="439">
        <v>0</v>
      </c>
      <c r="E39" s="439">
        <v>0</v>
      </c>
      <c r="F39" s="439">
        <v>0</v>
      </c>
      <c r="G39" s="439">
        <v>0</v>
      </c>
      <c r="H39" s="439">
        <v>0</v>
      </c>
      <c r="I39" s="439">
        <v>0</v>
      </c>
      <c r="J39" s="432">
        <v>0</v>
      </c>
    </row>
    <row r="40" spans="1:10" x14ac:dyDescent="0.25">
      <c r="A40" s="5"/>
      <c r="B40" s="113" t="s">
        <v>95</v>
      </c>
      <c r="C40" s="114"/>
      <c r="D40" s="439">
        <v>0</v>
      </c>
      <c r="E40" s="439">
        <v>0</v>
      </c>
      <c r="F40" s="439">
        <v>0</v>
      </c>
      <c r="G40" s="439">
        <v>0</v>
      </c>
      <c r="H40" s="439">
        <v>0</v>
      </c>
      <c r="I40" s="439">
        <v>0</v>
      </c>
      <c r="J40" s="432">
        <v>0</v>
      </c>
    </row>
    <row r="41" spans="1:10" x14ac:dyDescent="0.25">
      <c r="A41" s="5"/>
      <c r="B41" s="338" t="s">
        <v>402</v>
      </c>
      <c r="C41" s="114"/>
      <c r="D41" s="439">
        <v>0</v>
      </c>
      <c r="E41" s="439">
        <v>0</v>
      </c>
      <c r="F41" s="439">
        <v>0</v>
      </c>
      <c r="G41" s="439">
        <v>0</v>
      </c>
      <c r="H41" s="439">
        <v>0</v>
      </c>
      <c r="I41" s="439">
        <v>0</v>
      </c>
      <c r="J41" s="432">
        <v>0</v>
      </c>
    </row>
    <row r="42" spans="1:10" ht="13.8" thickBot="1" x14ac:dyDescent="0.3">
      <c r="A42" s="5"/>
      <c r="B42" s="113" t="s">
        <v>99</v>
      </c>
      <c r="C42" s="114"/>
      <c r="D42" s="439">
        <v>0</v>
      </c>
      <c r="E42" s="439">
        <v>0</v>
      </c>
      <c r="F42" s="439">
        <v>0</v>
      </c>
      <c r="G42" s="439">
        <v>0</v>
      </c>
      <c r="H42" s="439">
        <v>0</v>
      </c>
      <c r="I42" s="439">
        <v>0</v>
      </c>
      <c r="J42" s="432">
        <v>0</v>
      </c>
    </row>
    <row r="43" spans="1:10" ht="13.8" thickBot="1" x14ac:dyDescent="0.3">
      <c r="A43" s="5"/>
      <c r="B43" s="158" t="s">
        <v>89</v>
      </c>
      <c r="C43" s="197"/>
      <c r="D43" s="440">
        <f t="shared" ref="D43" si="8">SUM(D37:D42)</f>
        <v>0</v>
      </c>
      <c r="E43" s="440">
        <f t="shared" ref="E43:J43" si="9">SUM(E37:E42)</f>
        <v>0</v>
      </c>
      <c r="F43" s="440">
        <f t="shared" si="9"/>
        <v>400</v>
      </c>
      <c r="G43" s="440">
        <f t="shared" si="9"/>
        <v>750</v>
      </c>
      <c r="H43" s="440">
        <f t="shared" si="9"/>
        <v>1500</v>
      </c>
      <c r="I43" s="440">
        <f t="shared" si="9"/>
        <v>2000</v>
      </c>
      <c r="J43" s="389">
        <f t="shared" si="9"/>
        <v>1250</v>
      </c>
    </row>
    <row r="44" spans="1:10" ht="13.8" thickBot="1" x14ac:dyDescent="0.3">
      <c r="A44" s="5"/>
      <c r="D44" s="444"/>
      <c r="E44" s="444"/>
      <c r="F44" s="444"/>
      <c r="G44" s="444"/>
      <c r="H44" s="444"/>
      <c r="I44" s="444"/>
      <c r="J44" s="444"/>
    </row>
    <row r="45" spans="1:10" x14ac:dyDescent="0.25">
      <c r="A45" s="5"/>
      <c r="B45" s="106" t="s">
        <v>97</v>
      </c>
      <c r="C45" s="107"/>
      <c r="D45" s="427">
        <v>0</v>
      </c>
      <c r="E45" s="427">
        <v>0</v>
      </c>
      <c r="F45" s="427">
        <v>400</v>
      </c>
      <c r="G45" s="427">
        <v>0</v>
      </c>
      <c r="H45" s="427">
        <v>1500</v>
      </c>
      <c r="I45" s="427">
        <v>500</v>
      </c>
      <c r="J45" s="438">
        <v>750</v>
      </c>
    </row>
    <row r="46" spans="1:10" x14ac:dyDescent="0.25">
      <c r="A46" s="5"/>
      <c r="B46" s="113" t="s">
        <v>98</v>
      </c>
      <c r="C46" s="114"/>
      <c r="D46" s="439">
        <v>0</v>
      </c>
      <c r="E46" s="439">
        <v>0</v>
      </c>
      <c r="F46" s="439">
        <v>0</v>
      </c>
      <c r="G46" s="439">
        <v>750</v>
      </c>
      <c r="H46" s="439">
        <v>0</v>
      </c>
      <c r="I46" s="439">
        <v>1500</v>
      </c>
      <c r="J46" s="432">
        <v>500</v>
      </c>
    </row>
    <row r="47" spans="1:10" ht="13.8" thickBot="1" x14ac:dyDescent="0.3">
      <c r="A47" s="5"/>
      <c r="B47" s="113" t="s">
        <v>99</v>
      </c>
      <c r="C47" s="114"/>
      <c r="D47" s="439">
        <v>0</v>
      </c>
      <c r="E47" s="439">
        <v>0</v>
      </c>
      <c r="F47" s="439">
        <v>0</v>
      </c>
      <c r="G47" s="439">
        <v>0</v>
      </c>
      <c r="H47" s="439">
        <v>0</v>
      </c>
      <c r="I47" s="439">
        <v>0</v>
      </c>
      <c r="J47" s="432">
        <v>0</v>
      </c>
    </row>
    <row r="48" spans="1:10" ht="13.8" thickBot="1" x14ac:dyDescent="0.3">
      <c r="A48" s="5"/>
      <c r="B48" s="158" t="s">
        <v>89</v>
      </c>
      <c r="C48" s="197"/>
      <c r="D48" s="440">
        <f t="shared" ref="D48" si="10">SUM(D45:D47)</f>
        <v>0</v>
      </c>
      <c r="E48" s="440">
        <f t="shared" ref="E48:J48" si="11">SUM(E45:E47)</f>
        <v>0</v>
      </c>
      <c r="F48" s="440">
        <f t="shared" si="11"/>
        <v>400</v>
      </c>
      <c r="G48" s="440">
        <f t="shared" si="11"/>
        <v>750</v>
      </c>
      <c r="H48" s="440">
        <f t="shared" si="11"/>
        <v>1500</v>
      </c>
      <c r="I48" s="440">
        <f t="shared" si="11"/>
        <v>2000</v>
      </c>
      <c r="J48" s="389">
        <f t="shared" si="11"/>
        <v>1250</v>
      </c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</sheetData>
  <phoneticPr fontId="3" type="noConversion"/>
  <pageMargins left="0.78740157499999996" right="0.78740157499999996" top="0.984251969" bottom="0.984251969" header="0.4921259845" footer="0.4921259845"/>
  <pageSetup paperSize="8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6"/>
  <sheetViews>
    <sheetView zoomScaleNormal="100" workbookViewId="0"/>
  </sheetViews>
  <sheetFormatPr defaultColWidth="11.44140625" defaultRowHeight="13.2" x14ac:dyDescent="0.25"/>
  <cols>
    <col min="1" max="1" width="7.44140625" style="5" customWidth="1"/>
  </cols>
  <sheetData>
    <row r="1" spans="1:2" s="47" customFormat="1" x14ac:dyDescent="0.25">
      <c r="A1" s="45"/>
      <c r="B1" s="46" t="s">
        <v>404</v>
      </c>
    </row>
    <row r="2" spans="1:2" x14ac:dyDescent="0.25">
      <c r="A2" s="339"/>
      <c r="B2" s="324"/>
    </row>
    <row r="3" spans="1:2" x14ac:dyDescent="0.25">
      <c r="A3" s="340" t="s">
        <v>406</v>
      </c>
      <c r="B3" s="324"/>
    </row>
    <row r="4" spans="1:2" x14ac:dyDescent="0.25">
      <c r="B4" t="s">
        <v>407</v>
      </c>
    </row>
    <row r="5" spans="1:2" x14ac:dyDescent="0.25">
      <c r="B5" t="s">
        <v>405</v>
      </c>
    </row>
    <row r="6" spans="1:2" x14ac:dyDescent="0.25">
      <c r="B6" t="s">
        <v>408</v>
      </c>
    </row>
    <row r="8" spans="1:2" s="279" customFormat="1" x14ac:dyDescent="0.25">
      <c r="A8" s="277"/>
      <c r="B8" s="278" t="s">
        <v>278</v>
      </c>
    </row>
    <row r="10" spans="1:2" x14ac:dyDescent="0.25">
      <c r="A10" s="5" t="s">
        <v>163</v>
      </c>
      <c r="B10" t="s">
        <v>294</v>
      </c>
    </row>
    <row r="12" spans="1:2" x14ac:dyDescent="0.25">
      <c r="A12" s="5" t="s">
        <v>164</v>
      </c>
      <c r="B12" s="3" t="s">
        <v>279</v>
      </c>
    </row>
    <row r="13" spans="1:2" x14ac:dyDescent="0.25">
      <c r="B13" t="s">
        <v>280</v>
      </c>
    </row>
    <row r="14" spans="1:2" x14ac:dyDescent="0.25">
      <c r="B14" t="s">
        <v>283</v>
      </c>
    </row>
    <row r="15" spans="1:2" x14ac:dyDescent="0.25">
      <c r="B15" t="s">
        <v>284</v>
      </c>
    </row>
    <row r="16" spans="1:2" x14ac:dyDescent="0.25">
      <c r="B16" t="s">
        <v>285</v>
      </c>
    </row>
    <row r="17" spans="1:2" x14ac:dyDescent="0.25">
      <c r="B17" t="s">
        <v>286</v>
      </c>
    </row>
    <row r="18" spans="1:2" x14ac:dyDescent="0.25">
      <c r="B18" t="s">
        <v>287</v>
      </c>
    </row>
    <row r="19" spans="1:2" x14ac:dyDescent="0.25">
      <c r="B19" t="s">
        <v>295</v>
      </c>
    </row>
    <row r="21" spans="1:2" x14ac:dyDescent="0.25">
      <c r="A21" s="5" t="s">
        <v>165</v>
      </c>
      <c r="B21" s="3" t="s">
        <v>217</v>
      </c>
    </row>
    <row r="22" spans="1:2" x14ac:dyDescent="0.25">
      <c r="B22" s="326" t="s">
        <v>365</v>
      </c>
    </row>
    <row r="23" spans="1:2" x14ac:dyDescent="0.25">
      <c r="A23" s="5" t="s">
        <v>166</v>
      </c>
      <c r="B23" s="3" t="s">
        <v>7</v>
      </c>
    </row>
    <row r="25" spans="1:2" x14ac:dyDescent="0.25">
      <c r="B25" s="275" t="s">
        <v>251</v>
      </c>
    </row>
    <row r="26" spans="1:2" x14ac:dyDescent="0.25">
      <c r="B26" s="4" t="s">
        <v>252</v>
      </c>
    </row>
    <row r="27" spans="1:2" s="83" customFormat="1" x14ac:dyDescent="0.25">
      <c r="A27" s="276"/>
      <c r="B27" s="83" t="s">
        <v>257</v>
      </c>
    </row>
    <row r="28" spans="1:2" s="83" customFormat="1" x14ac:dyDescent="0.25">
      <c r="A28" s="276"/>
      <c r="B28" t="s">
        <v>253</v>
      </c>
    </row>
    <row r="29" spans="1:2" s="83" customFormat="1" x14ac:dyDescent="0.25">
      <c r="A29" s="276"/>
    </row>
    <row r="30" spans="1:2" x14ac:dyDescent="0.25">
      <c r="B30" s="274" t="s">
        <v>255</v>
      </c>
    </row>
    <row r="31" spans="1:2" x14ac:dyDescent="0.25">
      <c r="B31" t="s">
        <v>254</v>
      </c>
    </row>
    <row r="32" spans="1:2" x14ac:dyDescent="0.25">
      <c r="B32" t="s">
        <v>258</v>
      </c>
    </row>
    <row r="33" spans="1:2" x14ac:dyDescent="0.25">
      <c r="B33" t="s">
        <v>259</v>
      </c>
    </row>
    <row r="35" spans="1:2" x14ac:dyDescent="0.25">
      <c r="B35" s="343" t="s">
        <v>412</v>
      </c>
    </row>
    <row r="36" spans="1:2" x14ac:dyDescent="0.25">
      <c r="B36" s="313" t="s">
        <v>288</v>
      </c>
    </row>
    <row r="37" spans="1:2" x14ac:dyDescent="0.25">
      <c r="B37" s="313" t="s">
        <v>413</v>
      </c>
    </row>
    <row r="38" spans="1:2" x14ac:dyDescent="0.25">
      <c r="B38" s="313" t="s">
        <v>257</v>
      </c>
    </row>
    <row r="39" spans="1:2" x14ac:dyDescent="0.25">
      <c r="B39" s="313" t="s">
        <v>253</v>
      </c>
    </row>
    <row r="40" spans="1:2" x14ac:dyDescent="0.25">
      <c r="B40" s="313" t="s">
        <v>414</v>
      </c>
    </row>
    <row r="41" spans="1:2" x14ac:dyDescent="0.25">
      <c r="B41" s="83" t="s">
        <v>415</v>
      </c>
    </row>
    <row r="44" spans="1:2" x14ac:dyDescent="0.25">
      <c r="A44" s="5" t="s">
        <v>167</v>
      </c>
      <c r="B44" s="3" t="s">
        <v>196</v>
      </c>
    </row>
    <row r="46" spans="1:2" x14ac:dyDescent="0.25">
      <c r="B46" t="s">
        <v>296</v>
      </c>
    </row>
    <row r="47" spans="1:2" x14ac:dyDescent="0.25">
      <c r="B47" s="285" t="s">
        <v>298</v>
      </c>
    </row>
    <row r="48" spans="1:2" x14ac:dyDescent="0.25">
      <c r="B48" s="285" t="s">
        <v>299</v>
      </c>
    </row>
    <row r="49" spans="1:2" x14ac:dyDescent="0.25">
      <c r="B49" s="285" t="s">
        <v>297</v>
      </c>
    </row>
    <row r="51" spans="1:2" x14ac:dyDescent="0.25">
      <c r="B51" t="s">
        <v>219</v>
      </c>
    </row>
    <row r="52" spans="1:2" x14ac:dyDescent="0.25">
      <c r="B52" t="s">
        <v>218</v>
      </c>
    </row>
    <row r="53" spans="1:2" x14ac:dyDescent="0.25">
      <c r="B53" t="s">
        <v>229</v>
      </c>
    </row>
    <row r="54" spans="1:2" x14ac:dyDescent="0.25">
      <c r="B54" t="s">
        <v>220</v>
      </c>
    </row>
    <row r="56" spans="1:2" x14ac:dyDescent="0.25">
      <c r="B56" t="s">
        <v>300</v>
      </c>
    </row>
    <row r="57" spans="1:2" x14ac:dyDescent="0.25">
      <c r="B57" s="4" t="s">
        <v>361</v>
      </c>
    </row>
    <row r="58" spans="1:2" x14ac:dyDescent="0.25">
      <c r="B58" s="4"/>
    </row>
    <row r="59" spans="1:2" x14ac:dyDescent="0.25">
      <c r="A59" s="5">
        <v>3</v>
      </c>
      <c r="B59" s="3" t="s">
        <v>260</v>
      </c>
    </row>
    <row r="61" spans="1:2" x14ac:dyDescent="0.25">
      <c r="B61" s="274" t="s">
        <v>261</v>
      </c>
    </row>
    <row r="62" spans="1:2" x14ac:dyDescent="0.25">
      <c r="B62" s="83" t="s">
        <v>264</v>
      </c>
    </row>
    <row r="63" spans="1:2" x14ac:dyDescent="0.25">
      <c r="B63" t="s">
        <v>265</v>
      </c>
    </row>
    <row r="64" spans="1:2" x14ac:dyDescent="0.25">
      <c r="B64" t="s">
        <v>262</v>
      </c>
    </row>
    <row r="65" spans="1:2" x14ac:dyDescent="0.25">
      <c r="B65" t="s">
        <v>263</v>
      </c>
    </row>
    <row r="67" spans="1:2" x14ac:dyDescent="0.25">
      <c r="B67" s="274" t="s">
        <v>266</v>
      </c>
    </row>
    <row r="68" spans="1:2" x14ac:dyDescent="0.25">
      <c r="B68" t="s">
        <v>221</v>
      </c>
    </row>
    <row r="69" spans="1:2" x14ac:dyDescent="0.25">
      <c r="B69" t="s">
        <v>289</v>
      </c>
    </row>
    <row r="70" spans="1:2" x14ac:dyDescent="0.25">
      <c r="B70" t="s">
        <v>268</v>
      </c>
    </row>
    <row r="71" spans="1:2" x14ac:dyDescent="0.25">
      <c r="B71" t="s">
        <v>267</v>
      </c>
    </row>
    <row r="73" spans="1:2" x14ac:dyDescent="0.25">
      <c r="A73" s="5" t="s">
        <v>174</v>
      </c>
      <c r="B73" s="3" t="s">
        <v>234</v>
      </c>
    </row>
    <row r="75" spans="1:2" x14ac:dyDescent="0.25">
      <c r="B75" s="274" t="s">
        <v>15</v>
      </c>
    </row>
    <row r="76" spans="1:2" x14ac:dyDescent="0.25">
      <c r="B76" s="4" t="s">
        <v>360</v>
      </c>
    </row>
    <row r="78" spans="1:2" x14ac:dyDescent="0.25">
      <c r="B78" s="274" t="s">
        <v>235</v>
      </c>
    </row>
    <row r="79" spans="1:2" x14ac:dyDescent="0.25">
      <c r="B79" t="s">
        <v>236</v>
      </c>
    </row>
    <row r="81" spans="1:2" x14ac:dyDescent="0.25">
      <c r="A81" s="5" t="s">
        <v>175</v>
      </c>
      <c r="B81" s="3" t="s">
        <v>376</v>
      </c>
    </row>
    <row r="82" spans="1:2" x14ac:dyDescent="0.25">
      <c r="B82" t="s">
        <v>269</v>
      </c>
    </row>
    <row r="85" spans="1:2" s="281" customFormat="1" x14ac:dyDescent="0.25">
      <c r="A85" s="280"/>
      <c r="B85" s="282" t="s">
        <v>276</v>
      </c>
    </row>
    <row r="87" spans="1:2" x14ac:dyDescent="0.25">
      <c r="A87" s="5">
        <v>4</v>
      </c>
      <c r="B87" t="s">
        <v>223</v>
      </c>
    </row>
    <row r="89" spans="1:2" x14ac:dyDescent="0.25">
      <c r="B89" t="s">
        <v>282</v>
      </c>
    </row>
    <row r="90" spans="1:2" x14ac:dyDescent="0.25">
      <c r="B90" t="s">
        <v>281</v>
      </c>
    </row>
    <row r="92" spans="1:2" x14ac:dyDescent="0.25">
      <c r="A92" s="5" t="s">
        <v>271</v>
      </c>
      <c r="B92" s="3" t="s">
        <v>270</v>
      </c>
    </row>
    <row r="93" spans="1:2" x14ac:dyDescent="0.25">
      <c r="B93" t="s">
        <v>272</v>
      </c>
    </row>
    <row r="94" spans="1:2" x14ac:dyDescent="0.25">
      <c r="B94" t="s">
        <v>273</v>
      </c>
    </row>
    <row r="95" spans="1:2" x14ac:dyDescent="0.25">
      <c r="B95" t="s">
        <v>379</v>
      </c>
    </row>
    <row r="97" spans="1:2" x14ac:dyDescent="0.25">
      <c r="A97" s="5" t="s">
        <v>179</v>
      </c>
      <c r="B97" s="3" t="s">
        <v>107</v>
      </c>
    </row>
    <row r="98" spans="1:2" x14ac:dyDescent="0.25">
      <c r="B98" t="s">
        <v>241</v>
      </c>
    </row>
    <row r="99" spans="1:2" x14ac:dyDescent="0.25">
      <c r="B99" t="s">
        <v>242</v>
      </c>
    </row>
    <row r="101" spans="1:2" x14ac:dyDescent="0.25">
      <c r="A101" s="5" t="s">
        <v>180</v>
      </c>
      <c r="B101" s="3" t="s">
        <v>109</v>
      </c>
    </row>
    <row r="102" spans="1:2" x14ac:dyDescent="0.25">
      <c r="B102" t="s">
        <v>274</v>
      </c>
    </row>
    <row r="103" spans="1:2" x14ac:dyDescent="0.25">
      <c r="B103" t="s">
        <v>275</v>
      </c>
    </row>
    <row r="104" spans="1:2" x14ac:dyDescent="0.25">
      <c r="B104" t="s">
        <v>243</v>
      </c>
    </row>
    <row r="106" spans="1:2" x14ac:dyDescent="0.25">
      <c r="A106" s="5" t="s">
        <v>181</v>
      </c>
      <c r="B106" s="3" t="s">
        <v>116</v>
      </c>
    </row>
    <row r="107" spans="1:2" x14ac:dyDescent="0.25">
      <c r="B107" t="s">
        <v>403</v>
      </c>
    </row>
    <row r="109" spans="1:2" x14ac:dyDescent="0.25">
      <c r="A109" s="5" t="s">
        <v>185</v>
      </c>
      <c r="B109" s="283" t="s">
        <v>144</v>
      </c>
    </row>
    <row r="110" spans="1:2" x14ac:dyDescent="0.25">
      <c r="B110" s="283"/>
    </row>
    <row r="111" spans="1:2" x14ac:dyDescent="0.25">
      <c r="B111" s="275" t="s">
        <v>292</v>
      </c>
    </row>
    <row r="112" spans="1:2" x14ac:dyDescent="0.25">
      <c r="B112" t="s">
        <v>290</v>
      </c>
    </row>
    <row r="114" spans="1:2" x14ac:dyDescent="0.25">
      <c r="B114" s="284" t="s">
        <v>293</v>
      </c>
    </row>
    <row r="115" spans="1:2" x14ac:dyDescent="0.25">
      <c r="B115" t="s">
        <v>291</v>
      </c>
    </row>
    <row r="118" spans="1:2" s="281" customFormat="1" x14ac:dyDescent="0.25">
      <c r="A118" s="280"/>
      <c r="B118" s="282" t="s">
        <v>277</v>
      </c>
    </row>
    <row r="120" spans="1:2" x14ac:dyDescent="0.25">
      <c r="A120" s="5">
        <v>5</v>
      </c>
      <c r="B120" t="s">
        <v>222</v>
      </c>
    </row>
    <row r="122" spans="1:2" s="281" customFormat="1" x14ac:dyDescent="0.25">
      <c r="A122" s="280"/>
      <c r="B122" s="282" t="s">
        <v>423</v>
      </c>
    </row>
    <row r="124" spans="1:2" x14ac:dyDescent="0.25">
      <c r="A124" s="5">
        <v>6.1</v>
      </c>
      <c r="B124" s="83" t="s">
        <v>424</v>
      </c>
    </row>
    <row r="126" spans="1:2" x14ac:dyDescent="0.25">
      <c r="A126" s="5">
        <v>6.2</v>
      </c>
      <c r="B126" s="83" t="s">
        <v>424</v>
      </c>
    </row>
  </sheetData>
  <phoneticPr fontId="3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Overview</vt:lpstr>
      <vt:lpstr>Residential - Belgium</vt:lpstr>
      <vt:lpstr>Residential - France</vt:lpstr>
      <vt:lpstr>Public sector</vt:lpstr>
      <vt:lpstr>Covered bonds</vt:lpstr>
      <vt:lpstr>Explanations</vt:lpstr>
      <vt:lpstr>'Covered bonds'!Print_Area</vt:lpstr>
      <vt:lpstr>Explanations!Print_Area</vt:lpstr>
      <vt:lpstr>Overview!Print_Area</vt:lpstr>
      <vt:lpstr>'Residential - Belgium'!Print_Area</vt:lpstr>
    </vt:vector>
  </TitlesOfParts>
  <Company>I-CIF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thierry.laizet</dc:creator>
  <cp:lastModifiedBy>TILQUIN Mélissa</cp:lastModifiedBy>
  <cp:lastPrinted>2012-01-11T09:32:09Z</cp:lastPrinted>
  <dcterms:created xsi:type="dcterms:W3CDTF">2011-11-30T13:37:54Z</dcterms:created>
  <dcterms:modified xsi:type="dcterms:W3CDTF">2015-08-13T06:08:40Z</dcterms:modified>
</cp:coreProperties>
</file>