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F:\Basel2\Transversal Risks\Reports\Disclosure\2018\201812\Final\"/>
    </mc:Choice>
  </mc:AlternateContent>
  <xr:revisionPtr revIDLastSave="0" documentId="13_ncr:1_{E05ACB0E-4D3C-43A0-8FA4-2A886A02F4CD}" xr6:coauthVersionLast="36" xr6:coauthVersionMax="36" xr10:uidLastSave="{00000000-0000-0000-0000-000000000000}"/>
  <bookViews>
    <workbookView xWindow="0" yWindow="0" windowWidth="11520" windowHeight="3120" xr2:uid="{00000000-000D-0000-FFFF-FFFF00000000}"/>
  </bookViews>
  <sheets>
    <sheet name="KM1" sheetId="8" r:id="rId1"/>
    <sheet name="OV1" sheetId="9" r:id="rId2"/>
    <sheet name="CR2-A" sheetId="19" r:id="rId3"/>
    <sheet name="CR2-B" sheetId="20" r:id="rId4"/>
    <sheet name="CCR8" sheetId="29" r:id="rId5"/>
    <sheet name="LIQ1" sheetId="40" r:id="rId6"/>
  </sheets>
  <definedNames>
    <definedName name="a003bc66be10c4bb0bbc9dfaff93c7c54_r1_c1" localSheetId="1" hidden="1">'OV1'!$B$4</definedName>
    <definedName name="a319784920b06434cb882a09b2bb4e878_r1_c1" localSheetId="5" hidden="1">'LIQ1'!$B$4</definedName>
    <definedName name="a319784920b06434cb882a09b2bb4e878_r3_c11" localSheetId="5" hidden="1">'LIQ1'!$L$6</definedName>
    <definedName name="a35bb61a785594b32911d1a17da7ef086_r1_c1" localSheetId="5" hidden="1">'LIQ1'!$B$41</definedName>
    <definedName name="a4aabd3d86afb46eea6f003a81e54fa13_r1_c1" localSheetId="2" hidden="1">'CR2-A'!$B$20</definedName>
    <definedName name="a6153d0e3b7ef46f5acbae8e542de23e2_r1_c1" localSheetId="4" hidden="1">'CCR8'!$B$4</definedName>
    <definedName name="a7664808553f34a50a68274f509558156_r1_c1" localSheetId="4" hidden="1">'CCR8'!$E$8</definedName>
    <definedName name="a7664808553f34a50a68274f509558156_r20_c2" localSheetId="4" hidden="1">'CCR8'!$F$27</definedName>
    <definedName name="a7a798ed41af54194ae30a7fd2bfd7da0_r1_c1" localSheetId="4" hidden="1">'CCR8'!$B$29</definedName>
    <definedName name="a7f0cc912fabe4f6e8017b885e9f23431_r1_c1" localSheetId="3" hidden="1">'CR2-B'!$D$8</definedName>
    <definedName name="a7f0cc912fabe4f6e8017b885e9f23431_r6_c1" localSheetId="3" hidden="1">'CR2-B'!$D$13</definedName>
    <definedName name="a8a313a3f027f436cbfcac972cab514d0_r1_c1" localSheetId="3" hidden="1">'CR2-B'!$B$15</definedName>
    <definedName name="a8e465b1771f2437a89ab8a4da0ac4557_r1_c1" localSheetId="2" hidden="1">'CR2-A'!$B$4</definedName>
    <definedName name="a9d4f437d49e84202832c1f25f7c488ba_r1_c1" localSheetId="0" hidden="1">'KM1'!$B$4</definedName>
    <definedName name="aa547e73e706f4f8881fd06654e4558b3_r1_c1" localSheetId="2" hidden="1">'CR2-A'!$D$8</definedName>
    <definedName name="aa547e73e706f4f8881fd06654e4558b3_r11_c2" localSheetId="2" hidden="1">'CR2-A'!$E$18</definedName>
    <definedName name="aacc9ba53dde54ee9a7c3c0d252ee96ae_r1_c1" localSheetId="3" hidden="1">'CR2-B'!$B$4</definedName>
    <definedName name="aae8c8aae022e4d3191b8a0e720c80801_r1_c1" localSheetId="1" hidden="1">'OV1'!$B$39</definedName>
    <definedName name="abbc1d5eaa2604dc9b8aad77d95cd400c_r1_c1" localSheetId="1" hidden="1">'OV1'!$D$8</definedName>
    <definedName name="abbc1d5eaa2604dc9b8aad77d95cd400c_r29_c3" localSheetId="1" hidden="1">'OV1'!$F$36</definedName>
    <definedName name="ad49f38748a754a8898f13ec433c80495_r1_c1" localSheetId="0" hidden="1">'KM1'!$D$8</definedName>
    <definedName name="ad49f38748a754a8898f13ec433c80495_r39_c5" localSheetId="0" hidden="1">'KM1'!$H$46</definedName>
    <definedName name="adf9557e151924e129cdbf4d0f79472c1_r1_c1" localSheetId="5" hidden="1">'LIQ1'!$E$10</definedName>
    <definedName name="adf9557e151924e129cdbf4d0f79472c1_r30_c8" localSheetId="5" hidden="1">'LIQ1'!$L$39</definedName>
    <definedName name="ae5ed2e0d192c4fc180746105c53f5c93_r1_c1" localSheetId="0" hidden="1">'KM1'!$B$48</definedName>
  </definedNames>
  <calcPr calcId="191029" forceFullCalc="1"/>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33" i="40" l="1"/>
  <c r="K33" i="40"/>
  <c r="J33" i="40"/>
  <c r="I33" i="40"/>
  <c r="H33" i="40"/>
  <c r="G33" i="40"/>
  <c r="F33" i="40"/>
  <c r="E33" i="40"/>
  <c r="L20" i="40"/>
  <c r="K20" i="40"/>
  <c r="J20" i="40"/>
  <c r="I20" i="40"/>
  <c r="H20" i="40"/>
  <c r="G20" i="40"/>
  <c r="F20" i="40"/>
  <c r="E20" i="40"/>
  <c r="L15" i="40"/>
  <c r="L26" i="40" s="1"/>
  <c r="K15" i="40"/>
  <c r="K26" i="40" s="1"/>
  <c r="J15" i="40"/>
  <c r="J26" i="40" s="1"/>
  <c r="I15" i="40"/>
  <c r="H15" i="40"/>
  <c r="G15" i="40"/>
  <c r="F15" i="40"/>
  <c r="E15" i="40"/>
  <c r="F9" i="29"/>
  <c r="F8" i="29" s="1"/>
  <c r="E9" i="29"/>
  <c r="E16" i="19"/>
  <c r="D16" i="19"/>
  <c r="B4" i="20"/>
  <c r="F35" i="9"/>
  <c r="F34" i="9"/>
  <c r="F33" i="9"/>
  <c r="F32" i="9"/>
  <c r="F31" i="9"/>
  <c r="E30" i="9"/>
  <c r="D30" i="9"/>
  <c r="F30" i="9" s="1"/>
  <c r="F29" i="9"/>
  <c r="F28" i="9"/>
  <c r="F27" i="9"/>
  <c r="E26" i="9"/>
  <c r="D26" i="9"/>
  <c r="F26" i="9" s="1"/>
  <c r="F25" i="9"/>
  <c r="F24" i="9"/>
  <c r="F23" i="9"/>
  <c r="F22" i="9"/>
  <c r="F21" i="9"/>
  <c r="F20" i="9"/>
  <c r="F19" i="9"/>
  <c r="F18" i="9"/>
  <c r="F17" i="9"/>
  <c r="F16" i="9"/>
  <c r="F15" i="9"/>
  <c r="F14" i="9"/>
  <c r="E13" i="9"/>
  <c r="D13" i="9"/>
  <c r="F13" i="9" s="1"/>
  <c r="F12" i="9"/>
  <c r="F11" i="9"/>
  <c r="F10" i="9"/>
  <c r="F9" i="9"/>
  <c r="E8" i="9"/>
  <c r="D8" i="9"/>
  <c r="F8" i="9" s="1"/>
  <c r="H46" i="8"/>
  <c r="G46" i="8"/>
  <c r="F46" i="8"/>
  <c r="E46" i="8"/>
  <c r="H41" i="8"/>
  <c r="G41" i="8"/>
  <c r="F41" i="8"/>
  <c r="E41" i="8"/>
  <c r="H35" i="8"/>
  <c r="G35" i="8"/>
  <c r="F35" i="8"/>
  <c r="E35" i="8"/>
  <c r="H30" i="8"/>
  <c r="G30" i="8"/>
  <c r="F30" i="8"/>
  <c r="E30" i="8"/>
  <c r="H23" i="8"/>
  <c r="G23" i="8"/>
  <c r="F23" i="8"/>
  <c r="E23" i="8"/>
  <c r="H21" i="8"/>
  <c r="G21" i="8"/>
  <c r="F21" i="8"/>
  <c r="E21" i="8"/>
  <c r="H19" i="8"/>
  <c r="G19" i="8"/>
  <c r="F19" i="8"/>
  <c r="E19" i="8"/>
  <c r="F31" i="8" l="1"/>
  <c r="I26" i="40"/>
  <c r="G31" i="8"/>
  <c r="H31" i="8"/>
  <c r="D36" i="9"/>
  <c r="F36" i="9" s="1"/>
  <c r="E36" i="9"/>
  <c r="E31" i="8"/>
  <c r="E4" i="8"/>
  <c r="F4" i="8" s="1"/>
  <c r="G4" i="8" s="1"/>
  <c r="H4" i="8" s="1"/>
  <c r="F5" i="40" l="1"/>
  <c r="I5" i="40"/>
  <c r="F5" i="9"/>
  <c r="G5" i="40" l="1"/>
  <c r="J5" i="40"/>
  <c r="H5" i="40" l="1"/>
  <c r="L5" i="40" s="1"/>
  <c r="K5" i="40"/>
</calcChain>
</file>

<file path=xl/sharedStrings.xml><?xml version="1.0" encoding="utf-8"?>
<sst xmlns="http://schemas.openxmlformats.org/spreadsheetml/2006/main" count="308" uniqueCount="192">
  <si>
    <t>in '000 EUR</t>
  </si>
  <si>
    <t>Code</t>
  </si>
  <si>
    <t>c</t>
  </si>
  <si>
    <t>d</t>
  </si>
  <si>
    <t>e</t>
  </si>
  <si>
    <t>f</t>
  </si>
  <si>
    <t>g</t>
  </si>
  <si>
    <t>Total</t>
  </si>
  <si>
    <t>a</t>
  </si>
  <si>
    <t>b</t>
  </si>
  <si>
    <t>001</t>
  </si>
  <si>
    <t>002</t>
  </si>
  <si>
    <t>003</t>
  </si>
  <si>
    <t>004</t>
  </si>
  <si>
    <t>005</t>
  </si>
  <si>
    <t>006</t>
  </si>
  <si>
    <t>007</t>
  </si>
  <si>
    <t>008</t>
  </si>
  <si>
    <t>009</t>
  </si>
  <si>
    <t>010</t>
  </si>
  <si>
    <t>011</t>
  </si>
  <si>
    <t>012</t>
  </si>
  <si>
    <t>013</t>
  </si>
  <si>
    <t>014</t>
  </si>
  <si>
    <t>015</t>
  </si>
  <si>
    <t>016</t>
  </si>
  <si>
    <t>017</t>
  </si>
  <si>
    <t>018</t>
  </si>
  <si>
    <t>019</t>
  </si>
  <si>
    <t>021</t>
  </si>
  <si>
    <t>022</t>
  </si>
  <si>
    <t>023</t>
  </si>
  <si>
    <t>024</t>
  </si>
  <si>
    <t>025</t>
  </si>
  <si>
    <t>026</t>
  </si>
  <si>
    <t>027</t>
  </si>
  <si>
    <t>028</t>
  </si>
  <si>
    <t>029</t>
  </si>
  <si>
    <t>[KM1] Key metrics</t>
  </si>
  <si>
    <t>Available capital (amounts)</t>
  </si>
  <si>
    <t>Common Equity Tier 1 (CET1)</t>
  </si>
  <si>
    <t>Fully loaded ECL accounting model</t>
  </si>
  <si>
    <t>001a</t>
  </si>
  <si>
    <t xml:space="preserve">Tier 1 </t>
  </si>
  <si>
    <t>Fully loaded ECL accounting model Tier 1</t>
  </si>
  <si>
    <t>002a</t>
  </si>
  <si>
    <t>Total capital</t>
  </si>
  <si>
    <t>Fully loaded ECL accounting model total capital</t>
  </si>
  <si>
    <t>003a</t>
  </si>
  <si>
    <t>Risk-weighted assets (amounts)</t>
  </si>
  <si>
    <t>Total risk-weighted assets (RWA)</t>
  </si>
  <si>
    <t>Risk-based capital ratios as a percentage of RWA</t>
  </si>
  <si>
    <t>Common Equity Tier 1 ratio (%)</t>
  </si>
  <si>
    <t>Fully loaded ECL accounting model Common Equity Tier 1 (%)</t>
  </si>
  <si>
    <t>005a</t>
  </si>
  <si>
    <t>Tier 1 ratio (%)</t>
  </si>
  <si>
    <t>Fully loaded ECL accounting model Tier 1 ratio (%)</t>
  </si>
  <si>
    <t>006a</t>
  </si>
  <si>
    <t>Total capital ratio (%)</t>
  </si>
  <si>
    <t>Fully loaded ECL accounting model total capital ratio (%)</t>
  </si>
  <si>
    <t>007a</t>
  </si>
  <si>
    <t>Additional CET1 buffer requirements as a percentage of RWA</t>
  </si>
  <si>
    <t>Capital conservation buffer requirement (2.5% from 2019) (%)</t>
  </si>
  <si>
    <t>Countercyclical buffer requirement (%)</t>
  </si>
  <si>
    <t>Bank G-SIB and/or D-SIB additional requirements (%)</t>
  </si>
  <si>
    <t>Total of bank CET1 specific buffer requirements (%) (row 8 + row 9 + row 10)</t>
  </si>
  <si>
    <t>CET1 available after meeting the bank’s minimum capital requirements (%)</t>
  </si>
  <si>
    <t>Basel III leverage ratio</t>
  </si>
  <si>
    <t>Total Basel III leverage ratio exposure measure</t>
  </si>
  <si>
    <t>Basel III leverage ratio (%) (row 2 / row 13)</t>
  </si>
  <si>
    <t>Fully loaded ECL accounting model Basel III leverage ratio (%) (row 2a / row13)</t>
  </si>
  <si>
    <t>014a</t>
  </si>
  <si>
    <t>Liquidity Coverage Ratio</t>
  </si>
  <si>
    <t>Total HQLA</t>
  </si>
  <si>
    <t>Total net cash outflow</t>
  </si>
  <si>
    <t>LCR ratio (%)</t>
  </si>
  <si>
    <t>Net Stable Funding Ratio</t>
  </si>
  <si>
    <t>Total available stable funding</t>
  </si>
  <si>
    <t>Total required stable funding</t>
  </si>
  <si>
    <t>NSFR ratio</t>
  </si>
  <si>
    <t>020</t>
  </si>
  <si>
    <t>[EU OV1] Overview of RWAs</t>
  </si>
  <si>
    <t>RWAs</t>
  </si>
  <si>
    <t>Minimum capital requirements</t>
  </si>
  <si>
    <t>Credit risk (excluding CCR)</t>
  </si>
  <si>
    <t>Of which the standardised approach</t>
  </si>
  <si>
    <t>Of which the foundation IRB (FIRB) approach</t>
  </si>
  <si>
    <t>Of which the advanced IRB (AIRB) approach</t>
  </si>
  <si>
    <t>Of which equity IRB under the simple risk-weighted approach or the IMA</t>
  </si>
  <si>
    <t>CCR</t>
  </si>
  <si>
    <t>Of which mark to market</t>
  </si>
  <si>
    <t>Of which original exposure</t>
  </si>
  <si>
    <t>Of which internal model method (IMM)</t>
  </si>
  <si>
    <t>Of which risk exposure amount for contributions to the default fund of a CCP</t>
  </si>
  <si>
    <t>Of which CVA</t>
  </si>
  <si>
    <t>Settlement risk</t>
  </si>
  <si>
    <t>Securitisation exposures in the banking book (after the cap)</t>
  </si>
  <si>
    <t>Of which IRB approach</t>
  </si>
  <si>
    <t>Of which IRB supervisory formula approach (SFA)</t>
  </si>
  <si>
    <t>Of which internal assessment approach (IAA)</t>
  </si>
  <si>
    <t>Of which standardised approach</t>
  </si>
  <si>
    <t>Market risk</t>
  </si>
  <si>
    <t>Of which IMA</t>
  </si>
  <si>
    <t>Large exposures</t>
  </si>
  <si>
    <t>Operational risk</t>
  </si>
  <si>
    <t>Of which basic indicator approach</t>
  </si>
  <si>
    <t>Of which advanced measurement approach</t>
  </si>
  <si>
    <t>Amounts below the thresholds for deduction (subject to 250% risk weight)</t>
  </si>
  <si>
    <t>Floor adjustment</t>
  </si>
  <si>
    <t>h</t>
  </si>
  <si>
    <t>[EU CR2-A] Changes in the stock of general and specific credit risk adjustments</t>
  </si>
  <si>
    <t>Accumulated specific credit risk adjustment</t>
  </si>
  <si>
    <t>Accumulated general credit risk adjustment</t>
  </si>
  <si>
    <t>Opening balance</t>
  </si>
  <si>
    <t>Transfers between credit risk adjustments</t>
  </si>
  <si>
    <t>Impact of exchange rate differences</t>
  </si>
  <si>
    <t>Other adjustments</t>
  </si>
  <si>
    <t>Closing balance</t>
  </si>
  <si>
    <t>Recoveries on credit risk adjustments recorded directly to the statement of profit or loss</t>
  </si>
  <si>
    <t>Specific credit risk adjustments directly recorded to the statement of profit or loss</t>
  </si>
  <si>
    <t>[EU CR2-B] Changes in the stock of defaulted and impaired loans and debt securities</t>
  </si>
  <si>
    <t>Gross carrying value defaulted exposures</t>
  </si>
  <si>
    <t>Loans and debt securities that have defaulted or impaired since the last reporting period</t>
  </si>
  <si>
    <t>Returned to non-defaulted status</t>
  </si>
  <si>
    <t>Amounts written off</t>
  </si>
  <si>
    <t>Other changes</t>
  </si>
  <si>
    <t>EAD post CRM</t>
  </si>
  <si>
    <t>[EU CCR8] Exposures to CCPs</t>
  </si>
  <si>
    <t>Exposures to QCCPs (total)</t>
  </si>
  <si>
    <t>Exposures for trades at QCCPs (excluding initial margin and default fund contributions); of which</t>
  </si>
  <si>
    <t>(i) OTC derivatives</t>
  </si>
  <si>
    <t>(ii) Exchange-traded derivatives</t>
  </si>
  <si>
    <t>(iii) SFTs</t>
  </si>
  <si>
    <t>(iv) Netting sets where cross-product netting has been approved</t>
  </si>
  <si>
    <t>Segregated initial margin</t>
  </si>
  <si>
    <t>Non-segregated initial margin</t>
  </si>
  <si>
    <t>Prefunded default fund contributions</t>
  </si>
  <si>
    <t>Alternative calculation of own funds requirements for exposures</t>
  </si>
  <si>
    <t>Exposures to non-QCCPs (total)</t>
  </si>
  <si>
    <t>Exposures for trades at non-QCCPs (excluding initial margin and default fund contributions); of which</t>
  </si>
  <si>
    <t>Unfunded default fund contributions</t>
  </si>
  <si>
    <t>EU-19a</t>
  </si>
  <si>
    <t>EU-19b</t>
  </si>
  <si>
    <t>[EU LIQ1] LCR disclosure template</t>
  </si>
  <si>
    <t xml:space="preserve">Total unweighted value </t>
  </si>
  <si>
    <t xml:space="preserve">Total weighted value </t>
  </si>
  <si>
    <t>Number of data points used in the calculation of averages</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</si>
  <si>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</si>
  <si>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</si>
  <si>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</si>
  <si>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</si>
  <si>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</si>
  <si>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</si>
  <si>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</si>
  <si>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</si>
  <si>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</si>
  <si>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</si>
  <si>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</si>
  <si>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</si>
  <si>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</si>
  <si>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</si>
  <si>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</si>
  <si>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</si>
  <si>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</si>
  <si>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</si>
  <si>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</si>
  <si>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</si>
  <si>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</si>
  <si>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</si>
  <si>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</si>
  <si>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</si>
  <si>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</si>
  <si>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EU-20a</t>
  </si>
  <si>
    <t>Inflows Subject to 90% Cap</t>
  </si>
  <si>
    <t>EU-20b</t>
  </si>
  <si>
    <t>Inflows Subject to 75% Cap</t>
  </si>
  <si>
    <t>EU-20c</t>
  </si>
  <si>
    <t>LIQUIDITY BUFFER</t>
  </si>
  <si>
    <t>TOTAL NET CASH OUTFLOWS</t>
  </si>
  <si>
    <t>LIQUIDITY COVERAGE RATIO (%)</t>
  </si>
  <si>
    <t>Quarter ending on (dd/mm/yyyy)</t>
  </si>
  <si>
    <r>
      <t>Additional requirements</t>
    </r>
    <r>
      <rPr>
        <strike/>
        <sz val="11"/>
        <color rgb="FF00008F"/>
        <rFont val="Calibri"/>
        <family val="2"/>
        <scheme val="minor"/>
      </rPr>
      <t xml:space="preserve"> </t>
    </r>
  </si>
  <si>
    <t>[Scope of consolidation (solo/consolidated)]</t>
  </si>
  <si>
    <t>Increases due to amounts set aside for estimated loan losses during the period</t>
  </si>
  <si>
    <t>Decreases due to amounts reversed for estimated loan losses during the period</t>
  </si>
  <si>
    <t>Business combinations,including acquisitions and disposals of subsidiaries</t>
  </si>
  <si>
    <t>As from this reporting we include in this template the provisions for off-balance items in the stock of credit risk adjustments. Opening balance was adjusted.
Credit risk adjustments over the second half year of 2018 show a normal behaviour. Additional credit risk adjustments were almost completely off-set by recoveries directly recorded to the statement of profit and loss.</t>
  </si>
  <si>
    <t>Changes due to change in credit risk (net)</t>
  </si>
  <si>
    <t>Important RWA increase because of the calculation of CVA without break clause, resulting in lower capital ratios, still comfortably above minimum requirements.
Leverage ratio decreased mainly due to decrease in promissory notes and cash at the NBB.
Liquidity ratios are well above requirements.</t>
  </si>
  <si>
    <t>The LCR of ABB sits confortably above the minimum required 100% and and improved as a result mainly of a reduction of the impact of downgrade triggers. 
The liquidity buffer is made up of central bank cash deposits and bonds. The bonds consist solely of Level 1 LCR eligible assets, of which the bulk has sovereign goverments or supranational organisations as issuer.
The outflows consist on the one hand of retail deposit outflows and on the other hand of LCR contingent outflows (impact of an adverse market scenario on derivatives and outflows due to the deterioration of own credit quality).
The inflows come mainly from retail credit payments.</t>
  </si>
  <si>
    <t>In the second half year of 2018 the stock of defaulted and impaired loans evolved in a natural way where inflow was determined by new defaults and the outflow was determined by a return of defaulted loans to a non-defaulted status, a part that is written off and a final part that was partially recovered. The continuous efforts to originate high quality loans results still in a situation where the outflow is larger than the inflow. As a consequence, the stock of defaulted loans decreased in the second half year of 2018.</t>
  </si>
  <si>
    <t xml:space="preserve">The RWA for IRB exposures include the two macro-prudential add-on's imposed by the Belgian supervisor (5% additional risk-weight and a 1,33 multiplying factor on the microprudential risk-weights). The macro-prudential add-on amounts are not included in the other templates. Compared to the previous quarter RWA go up mainly due to an increase in the retail portfolio. CVA has been calculated without break clause causing higher RWAs.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</si>
</sst>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0"/>
      <color rgb="FF00008F"/>
      <name val="Calibri"/>
      <family val="2"/>
      <scheme val="minor"/>
    </font>
    <font>
      <b/>
      <sz val="11"/>
      <color rgb="FF00008F"/>
      <name val="Calibri"/>
      <family val="2"/>
      <scheme val="minor"/>
    </font>
    <font>
      <sz val="11"/>
      <color rgb="FF00008F"/>
      <name val="Calibri"/>
      <family val="2"/>
      <scheme val="minor"/>
    </font>
    <font>
      <sz val="10"/>
      <color theme="1"/>
      <name val="Arial"/>
      <family val="2"/>
    </font>
    <font>
      <b/>
      <sz val="11"/>
      <color theme="0"/>
      <name val="Calibri"/>
      <family val="2"/>
    </font>
    <font>
      <b/>
      <sz val="11"/>
      <color theme="0"/>
      <name val="Arial"/>
      <family val="2"/>
    </font>
    <font>
      <b/>
      <sz val="11"/>
      <color rgb="FF00008F"/>
      <name val="Arial"/>
      <family val="2"/>
    </font>
    <font>
      <sz val="11"/>
      <color rgb="FF00008F"/>
      <name val="Calibri"/>
      <family val="2"/>
    </font>
    <font>
      <b/>
      <sz val="11"/>
      <color rgb="FF00008F"/>
      <name val="Calibri"/>
      <family val="2"/>
    </font>
    <font>
      <b/>
      <sz val="16"/>
      <color rgb="FF00008F"/>
      <name val="Calibri"/>
      <family val="2"/>
      <scheme val="minor"/>
    </font>
    <font>
      <sz val="11"/>
      <color theme="0"/>
      <name val="Calibri"/>
      <family val="2"/>
    </font>
    <font>
      <b/>
      <sz val="12"/>
      <color rgb="FF0070C0"/>
      <name val="Calibri"/>
      <family val="2"/>
      <scheme val="minor"/>
    </font>
    <font>
      <b/>
      <sz val="10"/>
      <color rgb="FF00008F"/>
      <name val="Calibri"/>
      <family val="2"/>
      <scheme val="minor"/>
    </font>
    <font>
      <strike/>
      <sz val="11"/>
      <color rgb="FF00008F"/>
      <name val="Calibri"/>
      <family val="2"/>
      <scheme val="minor"/>
    </font>
  </fonts>
  <fills count="8">
    <fill>
      <patternFill patternType="none"/>
    </fill>
    <fill>
      <patternFill patternType="gray125"/>
    </fill>
    <fill>
      <patternFill patternType="solid">
        <fgColor rgb="FF00008F"/>
        <bgColor indexed="64"/>
      </patternFill>
    </fill>
    <fill>
      <patternFill patternType="solid">
        <fgColor rgb="FFB5D0EE"/>
        <bgColor indexed="64"/>
      </patternFill>
    </fill>
    <fill>
      <patternFill patternType="solid">
        <fgColor rgb="FFCDE1F0"/>
        <bgColor indexed="64"/>
      </patternFill>
    </fill>
    <fill>
      <patternFill patternType="solid">
        <fgColor theme="0"/>
        <bgColor indexed="64"/>
      </patternFill>
    </fill>
    <fill>
      <patternFill patternType="solid">
        <fgColor rgb="FF808080"/>
        <bgColor indexed="64"/>
      </patternFill>
    </fill>
    <fill>
      <patternFill patternType="solid">
        <fgColor rgb="FFFFFFFF"/>
        <bgColor indexed="64"/>
      </patternFill>
    </fill>
  </fills>
  <borders count="44">
    <border>
      <left/>
      <right/>
      <top/>
      <bottom/>
      <diagonal/>
    </border>
    <border>
      <left style="thin">
        <color rgb="FF00008F"/>
      </left>
      <right/>
      <top style="thin">
        <color rgb="FF00008F"/>
      </top>
      <bottom/>
      <diagonal/>
    </border>
    <border>
      <left/>
      <right style="thin">
        <color theme="0"/>
      </right>
      <top style="thin">
        <color rgb="FF00008F"/>
      </top>
      <bottom/>
      <diagonal/>
    </border>
    <border>
      <left style="thin">
        <color theme="0"/>
      </left>
      <right style="thin">
        <color theme="0"/>
      </right>
      <top style="thin">
        <color rgb="FF00008F"/>
      </top>
      <bottom/>
      <diagonal/>
    </border>
    <border>
      <left style="thin">
        <color theme="0"/>
      </left>
      <right/>
      <top style="thin">
        <color rgb="FF00008F"/>
      </top>
      <bottom style="thin">
        <color theme="0"/>
      </bottom>
      <diagonal/>
    </border>
    <border>
      <left/>
      <right/>
      <top style="thin">
        <color rgb="FF00008F"/>
      </top>
      <bottom style="thin">
        <color theme="0"/>
      </bottom>
      <diagonal/>
    </border>
    <border>
      <left/>
      <right style="thin">
        <color theme="0"/>
      </right>
      <top/>
      <bottom style="thin">
        <color rgb="FF00008F"/>
      </bottom>
      <diagonal/>
    </border>
    <border>
      <left style="thin">
        <color theme="0"/>
      </left>
      <right style="thin">
        <color theme="0"/>
      </right>
      <top/>
      <bottom style="thin">
        <color rgb="FF00008F"/>
      </bottom>
      <diagonal/>
    </border>
    <border>
      <left style="thin">
        <color theme="0"/>
      </left>
      <right style="thin">
        <color theme="0"/>
      </right>
      <top style="thin">
        <color theme="0"/>
      </top>
      <bottom style="thin">
        <color rgb="FF00008F"/>
      </bottom>
      <diagonal/>
    </border>
    <border>
      <left style="thin">
        <color theme="0"/>
      </left>
      <right style="thin">
        <color rgb="FF00008F"/>
      </right>
      <top style="thin">
        <color theme="0"/>
      </top>
      <bottom style="thin">
        <color rgb="FF00008F"/>
      </bottom>
      <diagonal/>
    </border>
    <border>
      <left style="thin">
        <color rgb="FF00008F"/>
      </left>
      <right style="thin">
        <color rgb="FF00008F"/>
      </right>
      <top style="thin">
        <color rgb="FF00008F"/>
      </top>
      <bottom style="thin">
        <color rgb="FF00008F"/>
      </bottom>
      <diagonal/>
    </border>
    <border>
      <left style="thin">
        <color rgb="FF00008F"/>
      </left>
      <right/>
      <top style="thin">
        <color rgb="FF00008F"/>
      </top>
      <bottom style="thin">
        <color rgb="FF00008F"/>
      </bottom>
      <diagonal/>
    </border>
    <border>
      <left/>
      <right/>
      <top style="thin">
        <color rgb="FF00008F"/>
      </top>
      <bottom style="thin">
        <color rgb="FF00008F"/>
      </bottom>
      <diagonal/>
    </border>
    <border>
      <left/>
      <right style="thin">
        <color rgb="FF00008F"/>
      </right>
      <top style="thin">
        <color rgb="FF00008F"/>
      </top>
      <bottom style="thin">
        <color rgb="FF00008F"/>
      </bottom>
      <diagonal/>
    </border>
    <border>
      <left style="thin">
        <color theme="0"/>
      </left>
      <right style="thin">
        <color theme="0"/>
      </right>
      <top style="thin">
        <color rgb="FF00008F"/>
      </top>
      <bottom style="thin">
        <color rgb="FF00008F"/>
      </bottom>
      <diagonal/>
    </border>
    <border>
      <left style="thin">
        <color theme="0"/>
      </left>
      <right style="thin">
        <color rgb="FF00008F"/>
      </right>
      <top style="thin">
        <color rgb="FF00008F"/>
      </top>
      <bottom style="thin">
        <color rgb="FF00008F"/>
      </bottom>
      <diagonal/>
    </border>
    <border>
      <left style="thin">
        <color theme="0"/>
      </left>
      <right style="thin">
        <color theme="0"/>
      </right>
      <top style="thin">
        <color rgb="FF00008F"/>
      </top>
      <bottom style="thin">
        <color auto="1"/>
      </bottom>
      <diagonal/>
    </border>
    <border>
      <left style="thin">
        <color theme="0"/>
      </left>
      <right style="thin">
        <color theme="0"/>
      </right>
      <top style="thin">
        <color auto="1"/>
      </top>
      <bottom style="thin">
        <color rgb="FF00008F"/>
      </bottom>
      <diagonal/>
    </border>
    <border>
      <left style="thin">
        <color rgb="FF00008F"/>
      </left>
      <right style="thin">
        <color theme="0"/>
      </right>
      <top style="thin">
        <color rgb="FF00008F"/>
      </top>
      <bottom style="thin">
        <color rgb="FF00008F"/>
      </bottom>
      <diagonal/>
    </border>
    <border>
      <left style="thin">
        <color rgb="FF00008F"/>
      </left>
      <right style="thin">
        <color theme="0"/>
      </right>
      <top style="thin">
        <color rgb="FF00008F"/>
      </top>
      <bottom style="thin">
        <color theme="0"/>
      </bottom>
      <diagonal/>
    </border>
    <border>
      <left style="thin">
        <color theme="0"/>
      </left>
      <right style="thin">
        <color theme="0"/>
      </right>
      <top style="thin">
        <color rgb="FF00008F"/>
      </top>
      <bottom style="thin">
        <color theme="0"/>
      </bottom>
      <diagonal/>
    </border>
    <border>
      <left style="thin">
        <color theme="0"/>
      </left>
      <right style="thin">
        <color rgb="FF00008F"/>
      </right>
      <top style="thin">
        <color rgb="FF00008F"/>
      </top>
      <bottom style="thin">
        <color theme="0"/>
      </bottom>
      <diagonal/>
    </border>
    <border>
      <left style="thin">
        <color rgb="FF00008F"/>
      </left>
      <right style="thin">
        <color theme="0"/>
      </right>
      <top style="thin">
        <color theme="0"/>
      </top>
      <bottom style="thin">
        <color rgb="FF00008F"/>
      </bottom>
      <diagonal/>
    </border>
    <border>
      <left/>
      <right/>
      <top style="thin">
        <color rgb="FF00008F"/>
      </top>
      <bottom/>
      <diagonal/>
    </border>
    <border>
      <left/>
      <right style="thin">
        <color theme="0"/>
      </right>
      <top style="thin">
        <color rgb="FF00008F"/>
      </top>
      <bottom style="thin">
        <color theme="0"/>
      </bottom>
      <diagonal/>
    </border>
    <border>
      <left/>
      <right/>
      <top/>
      <bottom style="thin">
        <color rgb="FF00008F"/>
      </bottom>
      <diagonal/>
    </border>
    <border>
      <left style="thin">
        <color rgb="FF00008F"/>
      </left>
      <right style="thin">
        <color rgb="FF00008F"/>
      </right>
      <top style="thin">
        <color rgb="FF00008F"/>
      </top>
      <bottom/>
      <diagonal/>
    </border>
    <border>
      <left style="thin">
        <color rgb="FF00008F"/>
      </left>
      <right style="thin">
        <color rgb="FF00008F"/>
      </right>
      <top/>
      <bottom/>
      <diagonal/>
    </border>
    <border>
      <left style="thin">
        <color rgb="FF00008F"/>
      </left>
      <right style="thin">
        <color rgb="FF00008F"/>
      </right>
      <top/>
      <bottom style="thin">
        <color rgb="FF00008F"/>
      </bottom>
      <diagonal/>
    </border>
    <border>
      <left style="thin">
        <color theme="0"/>
      </left>
      <right style="thin">
        <color rgb="FF00008F"/>
      </right>
      <top style="thin">
        <color rgb="FF00008F"/>
      </top>
      <bottom style="thin">
        <color auto="1"/>
      </bottom>
      <diagonal/>
    </border>
    <border>
      <left style="thin">
        <color theme="0"/>
      </left>
      <right style="thin">
        <color rgb="FF00008F"/>
      </right>
      <top style="thin">
        <color auto="1"/>
      </top>
      <bottom style="thin">
        <color rgb="FF00008F"/>
      </bottom>
      <diagonal/>
    </border>
    <border>
      <left style="thin">
        <color rgb="FF00008F"/>
      </left>
      <right style="thin">
        <color theme="0"/>
      </right>
      <top/>
      <bottom style="thin">
        <color rgb="FF00008F"/>
      </bottom>
      <diagonal/>
    </border>
    <border>
      <left/>
      <right style="thin">
        <color theme="0"/>
      </right>
      <top style="thin">
        <color theme="0"/>
      </top>
      <bottom style="thin">
        <color rgb="FF00008F"/>
      </bottom>
      <diagonal/>
    </border>
    <border>
      <left style="thin">
        <color theme="0"/>
      </left>
      <right/>
      <top style="thin">
        <color rgb="FF00008F"/>
      </top>
      <bottom/>
      <diagonal/>
    </border>
    <border>
      <left style="thin">
        <color rgb="FF00008F"/>
      </left>
      <right style="thin">
        <color theme="0"/>
      </right>
      <top style="thin">
        <color rgb="FF00008F"/>
      </top>
      <bottom/>
      <diagonal/>
    </border>
    <border>
      <left style="thin">
        <color rgb="FF00008F"/>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rgb="FF00008F"/>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rgb="FF00008F"/>
      </top>
      <bottom style="thin">
        <color rgb="FF00008F"/>
      </bottom>
      <diagonal/>
    </border>
    <border>
      <left style="thin">
        <color indexed="64"/>
      </left>
      <right style="thin">
        <color rgb="FF00008F"/>
      </right>
      <top style="thin">
        <color rgb="FF00008F"/>
      </top>
      <bottom style="thin">
        <color rgb="FF00008F"/>
      </bottom>
      <diagonal/>
    </border>
    <border>
      <left style="thin">
        <color theme="0"/>
      </left>
      <right style="thin">
        <color theme="0"/>
      </right>
      <top style="thin">
        <color auto="1"/>
      </top>
      <bottom style="thin">
        <color auto="1"/>
      </bottom>
      <diagonal/>
    </border>
    <border>
      <left style="thin">
        <color theme="0"/>
      </left>
      <right style="thin">
        <color indexed="64"/>
      </right>
      <top style="thin">
        <color auto="1"/>
      </top>
      <bottom style="thin">
        <color auto="1"/>
      </bottom>
      <diagonal/>
    </border>
    <border>
      <left style="thin">
        <color theme="0"/>
      </left>
      <right style="thin">
        <color indexed="64"/>
      </right>
      <top style="thin">
        <color indexed="64"/>
      </top>
      <bottom style="thin">
        <color rgb="FF00008F"/>
      </bottom>
      <diagonal/>
    </border>
  </borders>
  <cellStyleXfs count="2">
    <xf numFmtId="0" fontId="0" fillId="0" borderId="0"/>
    <xf numFmtId="9" fontId="1" fillId="0" borderId="0" applyFont="0" applyFill="0" applyBorder="0" applyAlignment="0" applyProtection="0"/>
  </cellStyleXfs>
  <cellXfs count="149">
    <xf numFmtId="0" fontId="0" fillId="0" borderId="0" xfId="0"/>
    <xf numFmtId="0" fontId="6" fillId="3" borderId="10" xfId="0" applyFont="1" applyFill="1" applyBorder="1" applyAlignment="1">
      <alignment vertical="center" wrapText="1"/>
    </xf>
    <xf numFmtId="0" fontId="6" fillId="3" borderId="10" xfId="0" applyFont="1" applyFill="1" applyBorder="1" applyAlignment="1">
      <alignment horizontal="center" vertical="center" wrapText="1"/>
    </xf>
    <xf numFmtId="49" fontId="6" fillId="3" borderId="10" xfId="0" applyNumberFormat="1" applyFont="1" applyFill="1" applyBorder="1" applyAlignment="1">
      <alignment horizontal="center" vertical="center" wrapText="1"/>
    </xf>
    <xf numFmtId="49" fontId="6" fillId="3" borderId="10" xfId="0" quotePrefix="1" applyNumberFormat="1" applyFont="1" applyFill="1" applyBorder="1" applyAlignment="1">
      <alignment horizontal="center" vertical="center" wrapText="1"/>
    </xf>
    <xf numFmtId="0" fontId="8" fillId="0" borderId="0" xfId="0" applyFont="1"/>
    <xf numFmtId="0" fontId="8" fillId="0" borderId="0" xfId="0" applyFont="1" applyAlignment="1">
      <alignment wrapText="1"/>
    </xf>
    <xf numFmtId="0" fontId="8" fillId="5" borderId="0" xfId="0" applyFont="1" applyFill="1" applyAlignment="1">
      <alignment wrapText="1"/>
    </xf>
    <xf numFmtId="0" fontId="8" fillId="5" borderId="0" xfId="0" applyFont="1" applyFill="1"/>
    <xf numFmtId="0" fontId="11" fillId="3" borderId="10" xfId="0" applyFont="1" applyFill="1" applyBorder="1" applyAlignment="1">
      <alignment horizontal="center" vertical="center"/>
    </xf>
    <xf numFmtId="0" fontId="13" fillId="3" borderId="10" xfId="0" applyFont="1" applyFill="1" applyBorder="1" applyAlignment="1">
      <alignment horizontal="center" vertical="top"/>
    </xf>
    <xf numFmtId="49" fontId="2" fillId="2" borderId="21" xfId="0" applyNumberFormat="1" applyFont="1" applyFill="1" applyBorder="1" applyAlignment="1">
      <alignment horizontal="center" vertical="center" wrapText="1"/>
    </xf>
    <xf numFmtId="0" fontId="3" fillId="0" borderId="0" xfId="0" applyFont="1"/>
    <xf numFmtId="0" fontId="0" fillId="0" borderId="0" xfId="0" applyBorder="1" applyAlignment="1">
      <alignment vertical="center" wrapText="1"/>
    </xf>
    <xf numFmtId="49" fontId="7" fillId="3" borderId="10" xfId="0" applyNumberFormat="1" applyFont="1" applyFill="1" applyBorder="1" applyAlignment="1">
      <alignment horizontal="center" vertical="center" wrapText="1"/>
    </xf>
    <xf numFmtId="0" fontId="7" fillId="0" borderId="0" xfId="0" applyFont="1" applyBorder="1" applyAlignment="1">
      <alignment vertical="center" wrapText="1"/>
    </xf>
    <xf numFmtId="0" fontId="5" fillId="0" borderId="0" xfId="0" applyFont="1" applyFill="1" applyBorder="1" applyAlignment="1">
      <alignment vertical="center" wrapText="1"/>
    </xf>
    <xf numFmtId="0" fontId="6" fillId="3" borderId="10" xfId="0" applyFont="1" applyFill="1" applyBorder="1" applyAlignment="1">
      <alignment horizontal="center" vertical="center"/>
    </xf>
    <xf numFmtId="0" fontId="7" fillId="0" borderId="10" xfId="0" applyNumberFormat="1" applyFont="1" applyFill="1" applyBorder="1" applyAlignment="1">
      <alignment horizontal="left" vertical="center" wrapText="1" indent="1"/>
    </xf>
    <xf numFmtId="38" fontId="7" fillId="0" borderId="10" xfId="0" applyNumberFormat="1" applyFont="1" applyBorder="1" applyAlignment="1">
      <alignment horizontal="right" wrapText="1" indent="1"/>
    </xf>
    <xf numFmtId="38" fontId="4" fillId="2" borderId="14" xfId="0" applyNumberFormat="1" applyFont="1" applyFill="1" applyBorder="1" applyAlignment="1">
      <alignment horizontal="right" wrapText="1" indent="1"/>
    </xf>
    <xf numFmtId="38" fontId="4" fillId="2" borderId="15" xfId="0" applyNumberFormat="1" applyFont="1" applyFill="1" applyBorder="1" applyAlignment="1">
      <alignment horizontal="right" wrapText="1" indent="1"/>
    </xf>
    <xf numFmtId="0" fontId="6" fillId="0" borderId="25" xfId="0" applyFont="1" applyFill="1" applyBorder="1" applyAlignment="1"/>
    <xf numFmtId="38" fontId="7" fillId="4" borderId="10" xfId="0" applyNumberFormat="1" applyFont="1" applyFill="1" applyBorder="1" applyAlignment="1">
      <alignment horizontal="right" wrapText="1" indent="1"/>
    </xf>
    <xf numFmtId="0" fontId="12" fillId="0" borderId="10" xfId="0" applyFont="1" applyBorder="1" applyAlignment="1">
      <alignment horizontal="left" vertical="top" wrapText="1" indent="1"/>
    </xf>
    <xf numFmtId="0" fontId="7" fillId="0" borderId="10" xfId="0" applyNumberFormat="1" applyFont="1" applyFill="1" applyBorder="1" applyAlignment="1">
      <alignment horizontal="left" vertical="center" indent="3"/>
    </xf>
    <xf numFmtId="0" fontId="6" fillId="3" borderId="11" xfId="0" applyFont="1" applyFill="1" applyBorder="1" applyAlignment="1">
      <alignment vertical="center"/>
    </xf>
    <xf numFmtId="0" fontId="6" fillId="3" borderId="39" xfId="0" applyFont="1" applyFill="1" applyBorder="1" applyAlignment="1">
      <alignment horizontal="center" vertical="center" wrapText="1"/>
    </xf>
    <xf numFmtId="49" fontId="6" fillId="3" borderId="39" xfId="0" applyNumberFormat="1" applyFont="1" applyFill="1" applyBorder="1" applyAlignment="1">
      <alignment horizontal="center" vertical="center" wrapText="1"/>
    </xf>
    <xf numFmtId="49" fontId="6" fillId="3" borderId="40" xfId="0" applyNumberFormat="1" applyFont="1" applyFill="1" applyBorder="1" applyAlignment="1">
      <alignment horizontal="center" vertical="center" wrapText="1"/>
    </xf>
    <xf numFmtId="0" fontId="7" fillId="4" borderId="10" xfId="0" applyNumberFormat="1" applyFont="1" applyFill="1" applyBorder="1" applyAlignment="1">
      <alignment horizontal="left" vertical="center" indent="1"/>
    </xf>
    <xf numFmtId="38" fontId="4" fillId="2" borderId="18" xfId="0" applyNumberFormat="1" applyFont="1" applyFill="1" applyBorder="1" applyAlignment="1">
      <alignment horizontal="right" wrapText="1" indent="1"/>
    </xf>
    <xf numFmtId="0" fontId="4" fillId="2" borderId="14" xfId="0" applyNumberFormat="1" applyFont="1" applyFill="1" applyBorder="1" applyAlignment="1">
      <alignment horizontal="left" vertical="center" indent="1"/>
    </xf>
    <xf numFmtId="0" fontId="4" fillId="2" borderId="18" xfId="0" applyNumberFormat="1" applyFont="1" applyFill="1" applyBorder="1" applyAlignment="1">
      <alignment horizontal="left" vertical="center" wrapText="1" indent="1"/>
    </xf>
    <xf numFmtId="38" fontId="15" fillId="2" borderId="14" xfId="0" applyNumberFormat="1" applyFont="1" applyFill="1" applyBorder="1" applyAlignment="1">
      <alignment horizontal="right" wrapText="1" indent="1"/>
    </xf>
    <xf numFmtId="38" fontId="15" fillId="2" borderId="15" xfId="0" applyNumberFormat="1" applyFont="1" applyFill="1" applyBorder="1" applyAlignment="1">
      <alignment horizontal="right" wrapText="1" indent="1"/>
    </xf>
    <xf numFmtId="38" fontId="12" fillId="0" borderId="10" xfId="0" applyNumberFormat="1" applyFont="1" applyBorder="1" applyAlignment="1">
      <alignment horizontal="right" wrapText="1" indent="1"/>
    </xf>
    <xf numFmtId="38" fontId="12" fillId="0" borderId="25" xfId="0" applyNumberFormat="1" applyFont="1" applyFill="1" applyBorder="1" applyAlignment="1">
      <alignment horizontal="right" indent="1"/>
    </xf>
    <xf numFmtId="38" fontId="12" fillId="4" borderId="10" xfId="0" applyNumberFormat="1" applyFont="1" applyFill="1" applyBorder="1" applyAlignment="1">
      <alignment horizontal="right" wrapText="1" indent="1"/>
    </xf>
    <xf numFmtId="38" fontId="12" fillId="6" borderId="10" xfId="0" applyNumberFormat="1" applyFont="1" applyFill="1" applyBorder="1" applyAlignment="1">
      <alignment horizontal="right" wrapText="1" indent="1"/>
    </xf>
    <xf numFmtId="38" fontId="15" fillId="2" borderId="10" xfId="0" applyNumberFormat="1" applyFont="1" applyFill="1" applyBorder="1" applyAlignment="1">
      <alignment horizontal="right" wrapText="1" indent="1"/>
    </xf>
    <xf numFmtId="0" fontId="7" fillId="0" borderId="27" xfId="0" applyNumberFormat="1" applyFont="1" applyFill="1" applyBorder="1" applyAlignment="1">
      <alignment horizontal="left" vertical="center" wrapText="1" indent="1"/>
    </xf>
    <xf numFmtId="0" fontId="7" fillId="0" borderId="28" xfId="0" applyNumberFormat="1" applyFont="1" applyFill="1" applyBorder="1" applyAlignment="1">
      <alignment horizontal="left" vertical="center" wrapText="1" indent="1"/>
    </xf>
    <xf numFmtId="0" fontId="0" fillId="0" borderId="0" xfId="0" applyFont="1"/>
    <xf numFmtId="0" fontId="0" fillId="5" borderId="0" xfId="0" applyFont="1" applyFill="1"/>
    <xf numFmtId="0" fontId="16" fillId="5" borderId="0" xfId="0" applyFont="1" applyFill="1"/>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17" fillId="3" borderId="10" xfId="0" applyFont="1" applyFill="1" applyBorder="1" applyAlignment="1">
      <alignment horizontal="center" vertical="center"/>
    </xf>
    <xf numFmtId="38" fontId="7" fillId="0" borderId="25" xfId="0" applyNumberFormat="1" applyFont="1" applyFill="1" applyBorder="1" applyAlignment="1">
      <alignment horizontal="right" indent="1"/>
    </xf>
    <xf numFmtId="0" fontId="7" fillId="0" borderId="10" xfId="0" applyFont="1" applyFill="1" applyBorder="1" applyAlignment="1">
      <alignment horizontal="left" vertical="center" indent="1"/>
    </xf>
    <xf numFmtId="0" fontId="6" fillId="0" borderId="10" xfId="0" applyFont="1" applyFill="1" applyBorder="1" applyAlignment="1">
      <alignment vertical="center"/>
    </xf>
    <xf numFmtId="38" fontId="7" fillId="0" borderId="10" xfId="0" applyNumberFormat="1" applyFont="1" applyFill="1" applyBorder="1" applyAlignment="1">
      <alignment horizontal="right" vertical="top" indent="1"/>
    </xf>
    <xf numFmtId="0" fontId="7" fillId="5" borderId="1" xfId="0" applyFont="1" applyFill="1" applyBorder="1" applyAlignment="1">
      <alignment horizontal="left" vertical="center" indent="1"/>
    </xf>
    <xf numFmtId="0" fontId="6" fillId="5" borderId="13" xfId="0" applyFont="1" applyFill="1" applyBorder="1" applyAlignment="1">
      <alignment horizontal="left" vertical="center"/>
    </xf>
    <xf numFmtId="0" fontId="0" fillId="5" borderId="27" xfId="0" applyFont="1" applyFill="1" applyBorder="1"/>
    <xf numFmtId="0" fontId="7" fillId="5" borderId="10" xfId="0" applyFont="1" applyFill="1" applyBorder="1" applyAlignment="1">
      <alignment horizontal="left" vertical="center" wrapText="1" indent="1"/>
    </xf>
    <xf numFmtId="38" fontId="7" fillId="7" borderId="10" xfId="0" applyNumberFormat="1" applyFont="1" applyFill="1" applyBorder="1" applyAlignment="1">
      <alignment horizontal="right" vertical="top" indent="1"/>
    </xf>
    <xf numFmtId="0" fontId="0" fillId="5" borderId="28" xfId="0" applyFont="1" applyFill="1" applyBorder="1"/>
    <xf numFmtId="38" fontId="7" fillId="0" borderId="10" xfId="0" quotePrefix="1" applyNumberFormat="1" applyFont="1" applyFill="1" applyBorder="1" applyAlignment="1">
      <alignment horizontal="right" vertical="top" indent="1"/>
    </xf>
    <xf numFmtId="0" fontId="0" fillId="5" borderId="27" xfId="0" applyFont="1" applyFill="1" applyBorder="1" applyAlignment="1">
      <alignment horizontal="left" indent="1"/>
    </xf>
    <xf numFmtId="0" fontId="0" fillId="5" borderId="28" xfId="0" applyFont="1" applyFill="1" applyBorder="1" applyAlignment="1">
      <alignment horizontal="left" indent="1"/>
    </xf>
    <xf numFmtId="38" fontId="7" fillId="0" borderId="10" xfId="0" applyNumberFormat="1" applyFont="1" applyFill="1" applyBorder="1" applyAlignment="1">
      <alignment horizontal="right" vertical="top" wrapText="1" indent="1"/>
    </xf>
    <xf numFmtId="0" fontId="7" fillId="3" borderId="10" xfId="0" applyFont="1" applyFill="1" applyBorder="1" applyAlignment="1">
      <alignment horizontal="left" vertical="center" indent="1"/>
    </xf>
    <xf numFmtId="38" fontId="7" fillId="3" borderId="10" xfId="0" quotePrefix="1" applyNumberFormat="1" applyFont="1" applyFill="1" applyBorder="1" applyAlignment="1">
      <alignment horizontal="right" vertical="top" indent="1"/>
    </xf>
    <xf numFmtId="38" fontId="7" fillId="3" borderId="10" xfId="0" applyNumberFormat="1" applyFont="1" applyFill="1" applyBorder="1" applyAlignment="1">
      <alignment horizontal="right" vertical="top" indent="1"/>
    </xf>
    <xf numFmtId="38" fontId="7" fillId="0" borderId="10" xfId="0" applyNumberFormat="1" applyFont="1" applyBorder="1" applyAlignment="1">
      <alignment horizontal="right" vertical="top" indent="1"/>
    </xf>
    <xf numFmtId="0" fontId="4" fillId="2" borderId="19" xfId="0" applyFont="1" applyFill="1" applyBorder="1" applyAlignment="1">
      <alignment horizontal="left" vertical="center" indent="1"/>
    </xf>
    <xf numFmtId="0" fontId="4" fillId="2" borderId="24" xfId="0" applyFont="1" applyFill="1" applyBorder="1" applyAlignment="1">
      <alignment horizontal="left" vertical="center" indent="1"/>
    </xf>
    <xf numFmtId="38" fontId="4" fillId="2" borderId="20" xfId="0" applyNumberFormat="1" applyFont="1" applyFill="1" applyBorder="1" applyAlignment="1">
      <alignment horizontal="right" vertical="center" indent="1"/>
    </xf>
    <xf numFmtId="38" fontId="4" fillId="2" borderId="21" xfId="0" applyNumberFormat="1" applyFont="1" applyFill="1" applyBorder="1" applyAlignment="1">
      <alignment horizontal="right" vertical="center" indent="1"/>
    </xf>
    <xf numFmtId="0" fontId="4" fillId="2" borderId="35" xfId="0" applyFont="1" applyFill="1" applyBorder="1" applyAlignment="1">
      <alignment horizontal="left" vertical="center" indent="1"/>
    </xf>
    <xf numFmtId="0" fontId="4" fillId="2" borderId="38" xfId="0" applyFont="1" applyFill="1" applyBorder="1" applyAlignment="1">
      <alignment horizontal="left" vertical="center" indent="1"/>
    </xf>
    <xf numFmtId="38" fontId="4" fillId="2" borderId="36" xfId="0" applyNumberFormat="1" applyFont="1" applyFill="1" applyBorder="1" applyAlignment="1">
      <alignment horizontal="right" vertical="center" indent="1"/>
    </xf>
    <xf numFmtId="38" fontId="4" fillId="2" borderId="37" xfId="0" applyNumberFormat="1" applyFont="1" applyFill="1" applyBorder="1" applyAlignment="1">
      <alignment horizontal="right" vertical="center" indent="1"/>
    </xf>
    <xf numFmtId="0" fontId="4" fillId="2" borderId="22" xfId="0" applyFont="1" applyFill="1" applyBorder="1" applyAlignment="1">
      <alignment horizontal="left" vertical="center" indent="1"/>
    </xf>
    <xf numFmtId="0" fontId="4" fillId="2" borderId="32" xfId="0" applyFont="1" applyFill="1" applyBorder="1" applyAlignment="1">
      <alignment horizontal="left" vertical="center" indent="1"/>
    </xf>
    <xf numFmtId="38" fontId="7" fillId="6" borderId="10" xfId="0" applyNumberFormat="1" applyFont="1" applyFill="1" applyBorder="1" applyAlignment="1">
      <alignment horizontal="right" vertical="center" indent="1"/>
    </xf>
    <xf numFmtId="0" fontId="6" fillId="3" borderId="10" xfId="0" quotePrefix="1" applyFont="1" applyFill="1" applyBorder="1" applyAlignment="1">
      <alignment horizontal="center" vertical="center"/>
    </xf>
    <xf numFmtId="10" fontId="4" fillId="2" borderId="8" xfId="0" applyNumberFormat="1" applyFont="1" applyFill="1" applyBorder="1" applyAlignment="1">
      <alignment horizontal="right" vertical="center" indent="1"/>
    </xf>
    <xf numFmtId="10" fontId="4" fillId="2" borderId="9" xfId="0" applyNumberFormat="1" applyFont="1" applyFill="1" applyBorder="1" applyAlignment="1">
      <alignment horizontal="right" vertical="center" indent="1"/>
    </xf>
    <xf numFmtId="10" fontId="7" fillId="0" borderId="10" xfId="0" applyNumberFormat="1" applyFont="1" applyBorder="1" applyAlignment="1">
      <alignment horizontal="right" wrapText="1" indent="1"/>
    </xf>
    <xf numFmtId="10" fontId="7" fillId="0" borderId="10" xfId="1" applyNumberFormat="1" applyFont="1" applyBorder="1" applyAlignment="1">
      <alignment horizontal="right" wrapText="1" indent="1"/>
    </xf>
    <xf numFmtId="14" fontId="2" fillId="2" borderId="36" xfId="0" applyNumberFormat="1" applyFont="1" applyFill="1" applyBorder="1" applyAlignment="1">
      <alignment horizontal="center" vertical="center"/>
    </xf>
    <xf numFmtId="14" fontId="2" fillId="2" borderId="37" xfId="0" applyNumberFormat="1" applyFont="1" applyFill="1" applyBorder="1" applyAlignment="1">
      <alignment horizontal="center" vertical="center"/>
    </xf>
    <xf numFmtId="14" fontId="10" fillId="2" borderId="14" xfId="0" applyNumberFormat="1" applyFont="1" applyFill="1" applyBorder="1" applyAlignment="1">
      <alignment horizontal="center" vertical="center"/>
    </xf>
    <xf numFmtId="14" fontId="10" fillId="2" borderId="15" xfId="0" applyNumberFormat="1" applyFont="1" applyFill="1" applyBorder="1" applyAlignment="1">
      <alignment horizontal="center" vertical="center"/>
    </xf>
    <xf numFmtId="14" fontId="2" fillId="2" borderId="8" xfId="0" applyNumberFormat="1" applyFont="1" applyFill="1" applyBorder="1" applyAlignment="1">
      <alignment horizontal="center" vertical="center" wrapText="1"/>
    </xf>
    <xf numFmtId="14" fontId="2" fillId="2" borderId="9" xfId="0" applyNumberFormat="1" applyFont="1" applyFill="1" applyBorder="1" applyAlignment="1">
      <alignment horizontal="center" vertical="center" wrapText="1"/>
    </xf>
    <xf numFmtId="14" fontId="9" fillId="2" borderId="8" xfId="0" applyNumberFormat="1" applyFont="1" applyFill="1" applyBorder="1" applyAlignment="1">
      <alignment horizontal="center" vertical="center"/>
    </xf>
    <xf numFmtId="0" fontId="7" fillId="0" borderId="10" xfId="0" applyNumberFormat="1" applyFont="1" applyFill="1" applyBorder="1" applyAlignment="1">
      <alignment horizontal="left" vertical="center" wrapText="1" indent="1"/>
    </xf>
    <xf numFmtId="0" fontId="5" fillId="0" borderId="0" xfId="0" applyFont="1" applyFill="1" applyBorder="1" applyAlignment="1">
      <alignment horizontal="left" vertical="center" wrapText="1"/>
    </xf>
    <xf numFmtId="14" fontId="2" fillId="2" borderId="18" xfId="0" applyNumberFormat="1" applyFont="1" applyFill="1" applyBorder="1" applyAlignment="1">
      <alignment horizontal="center" vertical="center" wrapText="1"/>
    </xf>
    <xf numFmtId="0" fontId="2" fillId="2" borderId="14" xfId="0" applyFont="1" applyFill="1" applyBorder="1" applyAlignment="1">
      <alignment horizontal="center" vertical="center" wrapText="1"/>
    </xf>
    <xf numFmtId="0" fontId="7" fillId="0" borderId="11" xfId="0" applyFont="1" applyBorder="1" applyAlignment="1">
      <alignment horizontal="left" vertical="center" wrapText="1" indent="1"/>
    </xf>
    <xf numFmtId="0" fontId="7" fillId="0" borderId="12" xfId="0" applyFont="1" applyBorder="1" applyAlignment="1">
      <alignment horizontal="left" vertical="center" wrapText="1" indent="1"/>
    </xf>
    <xf numFmtId="0" fontId="7" fillId="0" borderId="13" xfId="0" applyFont="1" applyBorder="1" applyAlignment="1">
      <alignment horizontal="left" vertical="center" wrapText="1" indent="1"/>
    </xf>
    <xf numFmtId="0" fontId="2" fillId="2" borderId="2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2" fillId="2" borderId="33"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14" fontId="2" fillId="2" borderId="19" xfId="0" applyNumberFormat="1"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8" xfId="0"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2" fillId="2" borderId="29" xfId="0" applyNumberFormat="1" applyFont="1" applyFill="1" applyBorder="1" applyAlignment="1">
      <alignment horizontal="center" vertical="center" wrapText="1"/>
    </xf>
    <xf numFmtId="49" fontId="2" fillId="2" borderId="30" xfId="0"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0" fontId="4" fillId="2" borderId="10" xfId="0" applyNumberFormat="1" applyFont="1" applyFill="1" applyBorder="1" applyAlignment="1">
      <alignment horizontal="left" vertical="center" wrapText="1" indent="1"/>
    </xf>
    <xf numFmtId="14" fontId="2" fillId="2" borderId="34"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7" xfId="0" applyFont="1" applyFill="1" applyBorder="1" applyAlignment="1">
      <alignment horizontal="center" vertical="center" wrapText="1"/>
    </xf>
    <xf numFmtId="49" fontId="2" fillId="2" borderId="41" xfId="0" applyNumberFormat="1" applyFont="1" applyFill="1" applyBorder="1" applyAlignment="1">
      <alignment horizontal="center" vertical="center" wrapText="1"/>
    </xf>
    <xf numFmtId="49" fontId="2" fillId="2" borderId="42" xfId="0" applyNumberFormat="1" applyFont="1" applyFill="1" applyBorder="1" applyAlignment="1">
      <alignment horizontal="center" vertical="center" wrapText="1"/>
    </xf>
    <xf numFmtId="49" fontId="2" fillId="2" borderId="43" xfId="0" applyNumberFormat="1" applyFont="1" applyFill="1" applyBorder="1" applyAlignment="1">
      <alignment horizontal="center" vertical="center" wrapText="1"/>
    </xf>
    <xf numFmtId="0" fontId="6" fillId="3" borderId="10" xfId="0" applyFont="1" applyFill="1" applyBorder="1" applyAlignment="1">
      <alignment horizontal="left" vertical="center" wrapText="1"/>
    </xf>
    <xf numFmtId="0" fontId="7" fillId="0" borderId="11" xfId="0" applyFont="1" applyBorder="1" applyAlignment="1">
      <alignment horizontal="left" vertical="top" wrapText="1" indent="1"/>
    </xf>
    <xf numFmtId="0" fontId="7" fillId="0" borderId="12"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26" xfId="0" applyNumberFormat="1" applyFont="1" applyFill="1" applyBorder="1" applyAlignment="1">
      <alignment horizontal="left" vertical="center" wrapText="1" indent="1"/>
    </xf>
    <xf numFmtId="0" fontId="7" fillId="0" borderId="10" xfId="0" applyNumberFormat="1" applyFont="1" applyFill="1" applyBorder="1" applyAlignment="1">
      <alignment horizontal="left" vertical="center" wrapText="1" indent="1"/>
    </xf>
    <xf numFmtId="0" fontId="7" fillId="5" borderId="1" xfId="0" applyFont="1" applyFill="1" applyBorder="1" applyAlignment="1">
      <alignment horizontal="left" vertical="center" wrapText="1" indent="1"/>
    </xf>
    <xf numFmtId="0" fontId="7" fillId="5" borderId="13" xfId="0" applyFont="1" applyFill="1" applyBorder="1" applyAlignment="1">
      <alignment horizontal="left" vertical="center" wrapText="1" indent="1"/>
    </xf>
    <xf numFmtId="0" fontId="5" fillId="5" borderId="0" xfId="0" applyFont="1" applyFill="1" applyBorder="1" applyAlignment="1">
      <alignment horizontal="left" vertical="center"/>
    </xf>
    <xf numFmtId="0" fontId="2" fillId="2" borderId="19" xfId="0" applyFont="1" applyFill="1" applyBorder="1" applyAlignment="1">
      <alignment vertical="center"/>
    </xf>
    <xf numFmtId="0" fontId="2" fillId="2" borderId="24" xfId="0" applyFont="1" applyFill="1" applyBorder="1" applyAlignment="1">
      <alignment vertical="center"/>
    </xf>
    <xf numFmtId="0" fontId="2" fillId="2" borderId="20" xfId="0" applyFont="1" applyFill="1" applyBorder="1" applyAlignment="1">
      <alignmen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5" xfId="0" applyFont="1" applyFill="1" applyBorder="1" applyAlignment="1">
      <alignment vertical="center"/>
    </xf>
    <xf numFmtId="0" fontId="2" fillId="2" borderId="38" xfId="0" applyFont="1" applyFill="1" applyBorder="1" applyAlignment="1">
      <alignment vertical="center"/>
    </xf>
    <xf numFmtId="0" fontId="2" fillId="2" borderId="36" xfId="0" applyFont="1" applyFill="1" applyBorder="1" applyAlignment="1">
      <alignment vertical="center"/>
    </xf>
    <xf numFmtId="0" fontId="2" fillId="2" borderId="22" xfId="0" applyFont="1" applyFill="1" applyBorder="1" applyAlignment="1">
      <alignment vertical="center"/>
    </xf>
    <xf numFmtId="0" fontId="2" fillId="2" borderId="32" xfId="0" applyFont="1" applyFill="1" applyBorder="1" applyAlignment="1">
      <alignment vertical="center"/>
    </xf>
    <xf numFmtId="0" fontId="2" fillId="2" borderId="8" xfId="0" applyFont="1" applyFill="1" applyBorder="1" applyAlignment="1">
      <alignment vertical="center"/>
    </xf>
    <xf numFmtId="0" fontId="7" fillId="5" borderId="11" xfId="0" applyFont="1" applyFill="1" applyBorder="1" applyAlignment="1">
      <alignment horizontal="left" vertical="center" wrapText="1" indent="1"/>
    </xf>
    <xf numFmtId="0" fontId="0" fillId="0" borderId="0" xfId="0" applyFont="1" applyAlignment="1">
      <alignment horizontal="left" vertical="top" wrapText="1"/>
    </xf>
    <xf numFmtId="0" fontId="7" fillId="0" borderId="11" xfId="0" applyFont="1" applyFill="1" applyBorder="1" applyAlignment="1">
      <alignment horizontal="left" vertical="center" wrapText="1" indent="1"/>
    </xf>
    <xf numFmtId="0" fontId="7" fillId="0" borderId="13" xfId="0" applyFont="1" applyFill="1" applyBorder="1" applyAlignment="1">
      <alignment horizontal="left" vertical="center" wrapText="1" indent="1"/>
    </xf>
    <xf numFmtId="0" fontId="7" fillId="3" borderId="11" xfId="0" applyFont="1" applyFill="1" applyBorder="1" applyAlignment="1">
      <alignment horizontal="left" vertical="center" wrapText="1" indent="1"/>
    </xf>
    <xf numFmtId="0" fontId="7" fillId="3" borderId="13" xfId="0" applyFont="1" applyFill="1" applyBorder="1" applyAlignment="1">
      <alignment horizontal="left" vertical="center" wrapText="1" indent="1"/>
    </xf>
  </cellXfs>
  <cellStyles count="2">
    <cellStyle name="Normal" xfId="0" builtinId="0"/>
    <cellStyle name="Percent" xfId="1" builtinId="5"/>
  </cellStyles>
  <dxfs count="0"/>
  <tableStyles count="0" defaultTableStyle="TableStyleMedium2" defaultPivotStyle="PivotStyleLight16"/>
  <colors>
    <mruColors>
      <color rgb="FF00008F"/>
      <color rgb="FF808080"/>
      <color rgb="FFB5D0EE"/>
      <color rgb="FFCDE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700"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2169D72D-C767-4E50-8857-842F4CD33373}">
  <we:reference id="wa104380385" version="1.0.0.0" store="en-US"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B1:H48"/>
  <sheetViews>
    <sheetView showGridLines="0" showRowColHeaders="0" tabSelected="1" zoomScale="80" zoomScaleNormal="80" workbookViewId="0">
      <pane xSplit="3" ySplit="6" topLeftCell="D7" activePane="bottomRight" state="frozen"/>
      <selection pane="topRight" activeCell="D1" sqref="D1"/>
      <selection pane="bottomLeft" activeCell="A7" sqref="A7"/>
      <selection pane="bottomRight" activeCell="D7" sqref="D7"/>
    </sheetView>
  </sheetViews>
  <sheetFormatPr defaultColWidth="9.140625" defaultRowHeight="12.75" x14ac:dyDescent="0.2"/>
  <cols>
    <col min="1" max="1" width="0.85546875" style="5" customWidth="1"/>
    <col min="2" max="2" width="65" style="6" customWidth="1"/>
    <col min="3" max="3" width="7.140625" style="5" customWidth="1"/>
    <col min="4" max="8" width="19.5703125" style="5" customWidth="1"/>
    <col min="9" max="16384" width="9.140625" style="5"/>
  </cols>
  <sheetData>
    <row r="1" spans="2:8" ht="5.0999999999999996" customHeight="1" x14ac:dyDescent="0.2"/>
    <row r="2" spans="2:8" ht="25.5" customHeight="1" x14ac:dyDescent="0.2">
      <c r="B2" s="91" t="s">
        <v>38</v>
      </c>
      <c r="C2" s="91"/>
      <c r="D2" s="91"/>
      <c r="E2" s="91"/>
      <c r="F2" s="91"/>
      <c r="G2" s="91"/>
      <c r="H2" s="91"/>
    </row>
    <row r="3" spans="2:8" ht="5.0999999999999996" customHeight="1" x14ac:dyDescent="0.2">
      <c r="B3" s="7"/>
      <c r="C3" s="8"/>
      <c r="D3" s="8"/>
      <c r="E3" s="8"/>
      <c r="F3" s="8"/>
      <c r="G3" s="8"/>
      <c r="H3" s="8"/>
    </row>
    <row r="4" spans="2:8" ht="28.5" customHeight="1" x14ac:dyDescent="0.2">
      <c r="B4" s="92"/>
      <c r="C4" s="93"/>
      <c r="D4" s="85">
        <v>43465</v>
      </c>
      <c r="E4" s="85">
        <f>EOMONTH(D4,-3)</f>
        <v>43373</v>
      </c>
      <c r="F4" s="85">
        <f t="shared" ref="F4:H4" si="0">EOMONTH(E4,-3)</f>
        <v>43281</v>
      </c>
      <c r="G4" s="85">
        <f t="shared" si="0"/>
        <v>43190</v>
      </c>
      <c r="H4" s="86">
        <f t="shared" si="0"/>
        <v>43100</v>
      </c>
    </row>
    <row r="5" spans="2:8" ht="12.75" customHeight="1" x14ac:dyDescent="0.2">
      <c r="B5" s="1" t="s">
        <v>0</v>
      </c>
      <c r="C5" s="2" t="s">
        <v>1</v>
      </c>
      <c r="D5" s="9" t="s">
        <v>8</v>
      </c>
      <c r="E5" s="9" t="s">
        <v>9</v>
      </c>
      <c r="F5" s="9" t="s">
        <v>2</v>
      </c>
      <c r="G5" s="9" t="s">
        <v>3</v>
      </c>
      <c r="H5" s="9" t="s">
        <v>4</v>
      </c>
    </row>
    <row r="6" spans="2:8" customFormat="1" ht="5.0999999999999996" customHeight="1" x14ac:dyDescent="0.25"/>
    <row r="7" spans="2:8" customFormat="1" ht="15" x14ac:dyDescent="0.25">
      <c r="B7" s="22" t="s">
        <v>39</v>
      </c>
      <c r="C7" s="22"/>
      <c r="D7" s="37"/>
      <c r="E7" s="22"/>
    </row>
    <row r="8" spans="2:8" ht="15" x14ac:dyDescent="0.25">
      <c r="B8" s="24" t="s">
        <v>40</v>
      </c>
      <c r="C8" s="10" t="s">
        <v>10</v>
      </c>
      <c r="D8" s="19">
        <v>1012471</v>
      </c>
      <c r="E8" s="19">
        <v>1003208</v>
      </c>
      <c r="F8" s="19">
        <v>1013276</v>
      </c>
      <c r="G8" s="19">
        <v>1019523</v>
      </c>
      <c r="H8" s="19">
        <v>1023855</v>
      </c>
    </row>
    <row r="9" spans="2:8" ht="15" x14ac:dyDescent="0.25">
      <c r="B9" s="24" t="s">
        <v>41</v>
      </c>
      <c r="C9" s="10" t="s">
        <v>42</v>
      </c>
      <c r="D9" s="19"/>
      <c r="E9" s="19"/>
      <c r="F9" s="19"/>
      <c r="G9" s="19"/>
      <c r="H9" s="19"/>
    </row>
    <row r="10" spans="2:8" ht="15" x14ac:dyDescent="0.25">
      <c r="B10" s="24" t="s">
        <v>43</v>
      </c>
      <c r="C10" s="10" t="s">
        <v>11</v>
      </c>
      <c r="D10" s="19">
        <v>1102471</v>
      </c>
      <c r="E10" s="19">
        <v>1093208</v>
      </c>
      <c r="F10" s="19">
        <v>1103276</v>
      </c>
      <c r="G10" s="19">
        <v>1109523</v>
      </c>
      <c r="H10" s="19">
        <v>1113855</v>
      </c>
    </row>
    <row r="11" spans="2:8" ht="15" x14ac:dyDescent="0.25">
      <c r="B11" s="24" t="s">
        <v>44</v>
      </c>
      <c r="C11" s="10" t="s">
        <v>45</v>
      </c>
      <c r="D11" s="19"/>
      <c r="E11" s="19"/>
      <c r="F11" s="19"/>
      <c r="G11" s="19"/>
      <c r="H11" s="19"/>
    </row>
    <row r="12" spans="2:8" ht="15" x14ac:dyDescent="0.25">
      <c r="B12" s="24" t="s">
        <v>46</v>
      </c>
      <c r="C12" s="10" t="s">
        <v>12</v>
      </c>
      <c r="D12" s="19">
        <v>1111395</v>
      </c>
      <c r="E12" s="19">
        <v>1102767</v>
      </c>
      <c r="F12" s="19">
        <v>1113572</v>
      </c>
      <c r="G12" s="19">
        <v>1120706</v>
      </c>
      <c r="H12" s="19">
        <v>1127656</v>
      </c>
    </row>
    <row r="13" spans="2:8" ht="15" x14ac:dyDescent="0.25">
      <c r="B13" s="24" t="s">
        <v>47</v>
      </c>
      <c r="C13" s="10" t="s">
        <v>48</v>
      </c>
      <c r="D13" s="19"/>
      <c r="E13" s="19"/>
      <c r="F13" s="19"/>
      <c r="G13" s="19"/>
      <c r="H13" s="19"/>
    </row>
    <row r="14" spans="2:8" customFormat="1" ht="5.0999999999999996" customHeight="1" x14ac:dyDescent="0.25"/>
    <row r="15" spans="2:8" customFormat="1" ht="15" x14ac:dyDescent="0.25">
      <c r="B15" s="22" t="s">
        <v>49</v>
      </c>
      <c r="C15" s="22"/>
      <c r="D15" s="22"/>
      <c r="E15" s="22"/>
    </row>
    <row r="16" spans="2:8" ht="15" x14ac:dyDescent="0.25">
      <c r="B16" s="24" t="s">
        <v>50</v>
      </c>
      <c r="C16" s="10" t="s">
        <v>13</v>
      </c>
      <c r="D16" s="19">
        <v>6715512</v>
      </c>
      <c r="E16" s="19">
        <v>6262272</v>
      </c>
      <c r="F16" s="19">
        <v>5874664</v>
      </c>
      <c r="G16" s="19">
        <v>5138647</v>
      </c>
      <c r="H16" s="19">
        <v>5267347</v>
      </c>
    </row>
    <row r="17" spans="2:8" customFormat="1" ht="5.0999999999999996" customHeight="1" x14ac:dyDescent="0.25"/>
    <row r="18" spans="2:8" customFormat="1" ht="15" x14ac:dyDescent="0.25">
      <c r="B18" s="22" t="s">
        <v>51</v>
      </c>
      <c r="C18" s="22"/>
      <c r="D18" s="22"/>
      <c r="E18" s="22"/>
    </row>
    <row r="19" spans="2:8" ht="15" x14ac:dyDescent="0.25">
      <c r="B19" s="24" t="s">
        <v>52</v>
      </c>
      <c r="C19" s="10" t="s">
        <v>14</v>
      </c>
      <c r="D19" s="81">
        <v>0.15076601754266838</v>
      </c>
      <c r="E19" s="81">
        <f>E8/E16</f>
        <v>0.16019872659635354</v>
      </c>
      <c r="F19" s="81">
        <f>F8/F16</f>
        <v>0.17248237516222203</v>
      </c>
      <c r="G19" s="81">
        <f>G8/G16</f>
        <v>0.1984030037478737</v>
      </c>
      <c r="H19" s="81">
        <f>H8/H16</f>
        <v>0.19437773892625643</v>
      </c>
    </row>
    <row r="20" spans="2:8" ht="15" x14ac:dyDescent="0.25">
      <c r="B20" s="24" t="s">
        <v>53</v>
      </c>
      <c r="C20" s="10" t="s">
        <v>54</v>
      </c>
      <c r="D20" s="81"/>
      <c r="E20" s="81"/>
      <c r="F20" s="81"/>
      <c r="G20" s="81"/>
      <c r="H20" s="81"/>
    </row>
    <row r="21" spans="2:8" ht="15" x14ac:dyDescent="0.25">
      <c r="B21" s="24" t="s">
        <v>55</v>
      </c>
      <c r="C21" s="10" t="s">
        <v>15</v>
      </c>
      <c r="D21" s="81">
        <v>0.1641678251784823</v>
      </c>
      <c r="E21" s="81">
        <f>E10/E16</f>
        <v>0.17457050731747201</v>
      </c>
      <c r="F21" s="81">
        <f>F10/F16</f>
        <v>0.18780240027344541</v>
      </c>
      <c r="G21" s="81">
        <f>G10/G16</f>
        <v>0.21591734166600662</v>
      </c>
      <c r="H21" s="81">
        <f>H10/H16</f>
        <v>0.21146413934756908</v>
      </c>
    </row>
    <row r="22" spans="2:8" ht="15" x14ac:dyDescent="0.25">
      <c r="B22" s="24" t="s">
        <v>56</v>
      </c>
      <c r="C22" s="10" t="s">
        <v>57</v>
      </c>
      <c r="D22" s="81"/>
      <c r="E22" s="81"/>
      <c r="F22" s="81"/>
      <c r="G22" s="81"/>
      <c r="H22" s="81"/>
    </row>
    <row r="23" spans="2:8" ht="15" x14ac:dyDescent="0.25">
      <c r="B23" s="24" t="s">
        <v>58</v>
      </c>
      <c r="C23" s="10" t="s">
        <v>16</v>
      </c>
      <c r="D23" s="81">
        <v>0.16549668886006011</v>
      </c>
      <c r="E23" s="81">
        <f>E12/E16</f>
        <v>0.17609695011650722</v>
      </c>
      <c r="F23" s="81">
        <f>F12/F16</f>
        <v>0.18955501114616938</v>
      </c>
      <c r="G23" s="81">
        <f>G12/G16</f>
        <v>0.21809359545421197</v>
      </c>
      <c r="H23" s="81">
        <f>H12/H16</f>
        <v>0.21408424392773059</v>
      </c>
    </row>
    <row r="24" spans="2:8" ht="15" x14ac:dyDescent="0.25">
      <c r="B24" s="24" t="s">
        <v>59</v>
      </c>
      <c r="C24" s="10" t="s">
        <v>60</v>
      </c>
      <c r="D24" s="19"/>
      <c r="E24" s="19"/>
      <c r="F24" s="19"/>
      <c r="G24" s="19"/>
      <c r="H24" s="19"/>
    </row>
    <row r="25" spans="2:8" customFormat="1" ht="5.0999999999999996" customHeight="1" x14ac:dyDescent="0.25"/>
    <row r="26" spans="2:8" customFormat="1" ht="15" x14ac:dyDescent="0.25">
      <c r="B26" s="22" t="s">
        <v>61</v>
      </c>
      <c r="C26" s="22"/>
      <c r="D26" s="22"/>
      <c r="E26" s="22"/>
    </row>
    <row r="27" spans="2:8" ht="15" x14ac:dyDescent="0.25">
      <c r="B27" s="24" t="s">
        <v>62</v>
      </c>
      <c r="C27" s="10" t="s">
        <v>17</v>
      </c>
      <c r="D27" s="81">
        <v>1.8800000000000001E-2</v>
      </c>
      <c r="E27" s="81">
        <v>1.8800000000000001E-2</v>
      </c>
      <c r="F27" s="81">
        <v>1.8800000000000001E-2</v>
      </c>
      <c r="G27" s="81">
        <v>1.8800000000000001E-2</v>
      </c>
      <c r="H27" s="81">
        <v>1.2500000000000001E-2</v>
      </c>
    </row>
    <row r="28" spans="2:8" ht="15" x14ac:dyDescent="0.25">
      <c r="B28" s="24" t="s">
        <v>63</v>
      </c>
      <c r="C28" s="10" t="s">
        <v>18</v>
      </c>
      <c r="D28" s="81">
        <v>0</v>
      </c>
      <c r="E28" s="81"/>
      <c r="F28" s="81"/>
      <c r="G28" s="81"/>
      <c r="H28" s="81"/>
    </row>
    <row r="29" spans="2:8" ht="15" x14ac:dyDescent="0.25">
      <c r="B29" s="24" t="s">
        <v>64</v>
      </c>
      <c r="C29" s="10" t="s">
        <v>19</v>
      </c>
      <c r="D29" s="81">
        <v>7.4999999999999997E-3</v>
      </c>
      <c r="E29" s="81">
        <v>7.4999999999999997E-3</v>
      </c>
      <c r="F29" s="81">
        <v>7.4999999999999997E-3</v>
      </c>
      <c r="G29" s="81">
        <v>7.4999999999999997E-3</v>
      </c>
      <c r="H29" s="81">
        <v>5.0000000000000001E-3</v>
      </c>
    </row>
    <row r="30" spans="2:8" ht="30" x14ac:dyDescent="0.25">
      <c r="B30" s="24" t="s">
        <v>65</v>
      </c>
      <c r="C30" s="10" t="s">
        <v>20</v>
      </c>
      <c r="D30" s="81">
        <v>2.63E-2</v>
      </c>
      <c r="E30" s="81">
        <f>SUM(E27:E29)</f>
        <v>2.63E-2</v>
      </c>
      <c r="F30" s="81">
        <f>SUM(F27:F29)</f>
        <v>2.63E-2</v>
      </c>
      <c r="G30" s="81">
        <f>SUM(G27:G29)</f>
        <v>2.63E-2</v>
      </c>
      <c r="H30" s="81">
        <f>SUM(H27:H29)</f>
        <v>1.7500000000000002E-2</v>
      </c>
    </row>
    <row r="31" spans="2:8" ht="30" x14ac:dyDescent="0.25">
      <c r="B31" s="24" t="s">
        <v>66</v>
      </c>
      <c r="C31" s="10" t="s">
        <v>21</v>
      </c>
      <c r="D31" s="81">
        <v>4.9466017542668383E-2</v>
      </c>
      <c r="E31" s="81">
        <f>E19-4.5%-3%-E30</f>
        <v>5.8898726596353534E-2</v>
      </c>
      <c r="F31" s="81">
        <f>F19-4.5%-3%-F30</f>
        <v>7.1182375162222047E-2</v>
      </c>
      <c r="G31" s="81">
        <f>G19-4.5%-3%-G30</f>
        <v>9.7103003747873687E-2</v>
      </c>
      <c r="H31" s="81">
        <f>H19-4.5%-3%-H30</f>
        <v>0.10187773892625644</v>
      </c>
    </row>
    <row r="32" spans="2:8" customFormat="1" ht="5.0999999999999996" customHeight="1" x14ac:dyDescent="0.25"/>
    <row r="33" spans="2:8" customFormat="1" ht="15" x14ac:dyDescent="0.25">
      <c r="B33" s="22" t="s">
        <v>67</v>
      </c>
      <c r="C33" s="22"/>
      <c r="D33" s="22"/>
      <c r="E33" s="22"/>
    </row>
    <row r="34" spans="2:8" ht="15" x14ac:dyDescent="0.25">
      <c r="B34" s="24" t="s">
        <v>68</v>
      </c>
      <c r="C34" s="10" t="s">
        <v>22</v>
      </c>
      <c r="D34" s="19">
        <v>26388975</v>
      </c>
      <c r="E34" s="19">
        <v>27138049</v>
      </c>
      <c r="F34" s="19">
        <v>27261126</v>
      </c>
      <c r="G34" s="19">
        <v>26177819</v>
      </c>
      <c r="H34" s="19">
        <v>26276031</v>
      </c>
    </row>
    <row r="35" spans="2:8" ht="15" x14ac:dyDescent="0.25">
      <c r="B35" s="24" t="s">
        <v>69</v>
      </c>
      <c r="C35" s="10" t="s">
        <v>23</v>
      </c>
      <c r="D35" s="82">
        <v>4.1777712093781588E-2</v>
      </c>
      <c r="E35" s="82">
        <f>E10/E34</f>
        <v>4.0283220064935399E-2</v>
      </c>
      <c r="F35" s="82">
        <f>F10/F34</f>
        <v>4.0470668746404675E-2</v>
      </c>
      <c r="G35" s="82">
        <f>G10/G34</f>
        <v>4.2384088605700879E-2</v>
      </c>
      <c r="H35" s="82">
        <f>H10/H34</f>
        <v>4.2390534552193215E-2</v>
      </c>
    </row>
    <row r="36" spans="2:8" ht="30" x14ac:dyDescent="0.25">
      <c r="B36" s="24" t="s">
        <v>70</v>
      </c>
      <c r="C36" s="10" t="s">
        <v>71</v>
      </c>
      <c r="D36" s="19"/>
      <c r="E36" s="19"/>
      <c r="F36" s="19"/>
      <c r="G36" s="19"/>
      <c r="H36" s="19"/>
    </row>
    <row r="37" spans="2:8" customFormat="1" ht="5.0999999999999996" customHeight="1" x14ac:dyDescent="0.25"/>
    <row r="38" spans="2:8" customFormat="1" ht="15" x14ac:dyDescent="0.25">
      <c r="B38" s="22" t="s">
        <v>72</v>
      </c>
      <c r="C38" s="22"/>
      <c r="D38" s="22"/>
      <c r="E38" s="22"/>
    </row>
    <row r="39" spans="2:8" ht="15" x14ac:dyDescent="0.25">
      <c r="B39" s="24" t="s">
        <v>73</v>
      </c>
      <c r="C39" s="10" t="s">
        <v>24</v>
      </c>
      <c r="D39" s="19">
        <v>3551182</v>
      </c>
      <c r="E39" s="19">
        <v>4099340</v>
      </c>
      <c r="F39" s="19">
        <v>4456641</v>
      </c>
      <c r="G39" s="19">
        <v>3518793</v>
      </c>
      <c r="H39" s="19">
        <v>3794161</v>
      </c>
    </row>
    <row r="40" spans="2:8" ht="15" x14ac:dyDescent="0.25">
      <c r="B40" s="24" t="s">
        <v>74</v>
      </c>
      <c r="C40" s="10" t="s">
        <v>25</v>
      </c>
      <c r="D40" s="19">
        <v>1557894</v>
      </c>
      <c r="E40" s="19">
        <v>2261722</v>
      </c>
      <c r="F40" s="19">
        <v>2226814</v>
      </c>
      <c r="G40" s="19">
        <v>2162059</v>
      </c>
      <c r="H40" s="19">
        <v>2167966</v>
      </c>
    </row>
    <row r="41" spans="2:8" ht="15" x14ac:dyDescent="0.25">
      <c r="B41" s="24" t="s">
        <v>75</v>
      </c>
      <c r="C41" s="10" t="s">
        <v>26</v>
      </c>
      <c r="D41" s="81">
        <v>2.2794760105629779</v>
      </c>
      <c r="E41" s="81">
        <f>E39/E40</f>
        <v>1.8124862383617439</v>
      </c>
      <c r="F41" s="81">
        <f>F39/F40</f>
        <v>2.0013530541841393</v>
      </c>
      <c r="G41" s="81">
        <f>G39/G40</f>
        <v>1.6275194155201129</v>
      </c>
      <c r="H41" s="81">
        <f>H39/H40</f>
        <v>1.7501017082371217</v>
      </c>
    </row>
    <row r="42" spans="2:8" customFormat="1" ht="5.0999999999999996" customHeight="1" x14ac:dyDescent="0.25"/>
    <row r="43" spans="2:8" customFormat="1" ht="15" x14ac:dyDescent="0.25">
      <c r="B43" s="22" t="s">
        <v>76</v>
      </c>
      <c r="C43" s="22"/>
      <c r="D43" s="22"/>
      <c r="E43" s="22"/>
    </row>
    <row r="44" spans="2:8" ht="15" x14ac:dyDescent="0.25">
      <c r="B44" s="24" t="s">
        <v>77</v>
      </c>
      <c r="C44" s="10" t="s">
        <v>27</v>
      </c>
      <c r="D44" s="19">
        <v>24357700</v>
      </c>
      <c r="E44" s="19">
        <v>25051926</v>
      </c>
      <c r="F44" s="19">
        <v>25408277</v>
      </c>
      <c r="G44" s="19">
        <v>23923158</v>
      </c>
      <c r="H44" s="19">
        <v>23639081</v>
      </c>
    </row>
    <row r="45" spans="2:8" ht="15" x14ac:dyDescent="0.25">
      <c r="B45" s="24" t="s">
        <v>78</v>
      </c>
      <c r="C45" s="10" t="s">
        <v>28</v>
      </c>
      <c r="D45" s="19">
        <v>17315832</v>
      </c>
      <c r="E45" s="19">
        <v>17628122</v>
      </c>
      <c r="F45" s="19">
        <v>18099872</v>
      </c>
      <c r="G45" s="19">
        <v>16963567</v>
      </c>
      <c r="H45" s="19">
        <v>17034763</v>
      </c>
    </row>
    <row r="46" spans="2:8" ht="15" x14ac:dyDescent="0.25">
      <c r="B46" s="24" t="s">
        <v>79</v>
      </c>
      <c r="C46" s="10" t="s">
        <v>80</v>
      </c>
      <c r="D46" s="81">
        <v>1.4066722292061971</v>
      </c>
      <c r="E46" s="81">
        <f>E44/E45</f>
        <v>1.4211341400972832</v>
      </c>
      <c r="F46" s="81">
        <f>F44/F45</f>
        <v>1.4037821372438435</v>
      </c>
      <c r="G46" s="81">
        <f>G44/G45</f>
        <v>1.410266956236268</v>
      </c>
      <c r="H46" s="81">
        <f>H44/H45</f>
        <v>1.3876965003857114</v>
      </c>
    </row>
    <row r="48" spans="2:8" ht="63.75" customHeight="1" x14ac:dyDescent="0.2">
      <c r="B48" s="94" t="s">
        <v>188</v>
      </c>
      <c r="C48" s="95"/>
      <c r="D48" s="95"/>
      <c r="E48" s="95"/>
      <c r="F48" s="95"/>
      <c r="G48" s="95"/>
      <c r="H48" s="96"/>
    </row>
  </sheetData>
  <mergeCells count="3">
    <mergeCell ref="B2:H2"/>
    <mergeCell ref="B4:C4"/>
    <mergeCell ref="B48:H48"/>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dimension ref="B1:G39"/>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49.28515625" customWidth="1"/>
    <col min="4" max="4" width="26" customWidth="1"/>
    <col min="5" max="6" width="26.140625" customWidth="1"/>
  </cols>
  <sheetData>
    <row r="1" spans="2:6" ht="5.0999999999999996" customHeight="1" x14ac:dyDescent="0.25"/>
    <row r="2" spans="2:6" ht="25.5" customHeight="1" x14ac:dyDescent="0.25">
      <c r="B2" s="16" t="s">
        <v>81</v>
      </c>
      <c r="C2" s="16"/>
      <c r="D2" s="16"/>
      <c r="E2" s="16"/>
      <c r="F2" s="16"/>
    </row>
    <row r="3" spans="2:6" ht="5.0999999999999996" customHeight="1" x14ac:dyDescent="0.25"/>
    <row r="4" spans="2:6" ht="30" x14ac:dyDescent="0.25">
      <c r="B4" s="97"/>
      <c r="C4" s="98"/>
      <c r="D4" s="101" t="s">
        <v>82</v>
      </c>
      <c r="E4" s="102"/>
      <c r="F4" s="11" t="s">
        <v>83</v>
      </c>
    </row>
    <row r="5" spans="2:6" x14ac:dyDescent="0.25">
      <c r="B5" s="99"/>
      <c r="C5" s="100"/>
      <c r="D5" s="89">
        <v>43465</v>
      </c>
      <c r="E5" s="87">
        <v>43373</v>
      </c>
      <c r="F5" s="88">
        <f>D5</f>
        <v>43465</v>
      </c>
    </row>
    <row r="6" spans="2:6" ht="15" customHeight="1" x14ac:dyDescent="0.25">
      <c r="B6" s="26" t="s">
        <v>0</v>
      </c>
      <c r="C6" s="27" t="s">
        <v>1</v>
      </c>
      <c r="D6" s="28" t="s">
        <v>8</v>
      </c>
      <c r="E6" s="28" t="s">
        <v>9</v>
      </c>
      <c r="F6" s="29" t="s">
        <v>2</v>
      </c>
    </row>
    <row r="7" spans="2:6" ht="5.0999999999999996" customHeight="1" x14ac:dyDescent="0.25"/>
    <row r="8" spans="2:6" s="12" customFormat="1" ht="14.25" customHeight="1" x14ac:dyDescent="0.25">
      <c r="B8" s="30" t="s">
        <v>84</v>
      </c>
      <c r="C8" s="2" t="s">
        <v>10</v>
      </c>
      <c r="D8" s="38">
        <f>SUM(D9:D12)</f>
        <v>5224467</v>
      </c>
      <c r="E8" s="23">
        <f>SUM(E9:E12)</f>
        <v>5139873</v>
      </c>
      <c r="F8" s="23">
        <f t="shared" ref="F8:F36" si="0">IF(ISNUMBER(D8),D8*8%,"")</f>
        <v>417957.36</v>
      </c>
    </row>
    <row r="9" spans="2:6" x14ac:dyDescent="0.25">
      <c r="B9" s="25" t="s">
        <v>85</v>
      </c>
      <c r="C9" s="2" t="s">
        <v>11</v>
      </c>
      <c r="D9" s="19">
        <v>415089</v>
      </c>
      <c r="E9" s="19">
        <v>544092</v>
      </c>
      <c r="F9" s="19">
        <f t="shared" si="0"/>
        <v>33207.120000000003</v>
      </c>
    </row>
    <row r="10" spans="2:6" x14ac:dyDescent="0.25">
      <c r="B10" s="25" t="s">
        <v>86</v>
      </c>
      <c r="C10" s="2" t="s">
        <v>12</v>
      </c>
      <c r="D10" s="19"/>
      <c r="E10" s="19"/>
      <c r="F10" s="19" t="str">
        <f t="shared" si="0"/>
        <v/>
      </c>
    </row>
    <row r="11" spans="2:6" x14ac:dyDescent="0.25">
      <c r="B11" s="25" t="s">
        <v>87</v>
      </c>
      <c r="C11" s="2" t="s">
        <v>13</v>
      </c>
      <c r="D11" s="19">
        <v>4809378</v>
      </c>
      <c r="E11" s="19">
        <v>4595781</v>
      </c>
      <c r="F11" s="19">
        <f t="shared" si="0"/>
        <v>384750.24</v>
      </c>
    </row>
    <row r="12" spans="2:6" x14ac:dyDescent="0.25">
      <c r="B12" s="25" t="s">
        <v>88</v>
      </c>
      <c r="C12" s="2" t="s">
        <v>14</v>
      </c>
      <c r="D12" s="19"/>
      <c r="E12" s="19"/>
      <c r="F12" s="19" t="str">
        <f t="shared" si="0"/>
        <v/>
      </c>
    </row>
    <row r="13" spans="2:6" s="12" customFormat="1" x14ac:dyDescent="0.25">
      <c r="B13" s="30" t="s">
        <v>89</v>
      </c>
      <c r="C13" s="2" t="s">
        <v>15</v>
      </c>
      <c r="D13" s="23">
        <f>SUM(D14:D19)</f>
        <v>609124</v>
      </c>
      <c r="E13" s="23">
        <f>SUM(E14:E19)</f>
        <v>235419</v>
      </c>
      <c r="F13" s="23">
        <f t="shared" si="0"/>
        <v>48729.919999999998</v>
      </c>
    </row>
    <row r="14" spans="2:6" x14ac:dyDescent="0.25">
      <c r="B14" s="25" t="s">
        <v>90</v>
      </c>
      <c r="C14" s="2" t="s">
        <v>16</v>
      </c>
      <c r="D14" s="19">
        <v>162629</v>
      </c>
      <c r="E14" s="19">
        <v>166428</v>
      </c>
      <c r="F14" s="19">
        <f t="shared" si="0"/>
        <v>13010.32</v>
      </c>
    </row>
    <row r="15" spans="2:6" x14ac:dyDescent="0.25">
      <c r="B15" s="25" t="s">
        <v>91</v>
      </c>
      <c r="C15" s="2" t="s">
        <v>17</v>
      </c>
      <c r="D15" s="19"/>
      <c r="E15" s="19"/>
      <c r="F15" s="19" t="str">
        <f t="shared" si="0"/>
        <v/>
      </c>
    </row>
    <row r="16" spans="2:6" x14ac:dyDescent="0.25">
      <c r="B16" s="25" t="s">
        <v>85</v>
      </c>
      <c r="C16" s="2" t="s">
        <v>18</v>
      </c>
      <c r="D16" s="19">
        <v>1</v>
      </c>
      <c r="E16" s="19">
        <v>66</v>
      </c>
      <c r="F16" s="19">
        <f t="shared" si="0"/>
        <v>0.08</v>
      </c>
    </row>
    <row r="17" spans="2:6" x14ac:dyDescent="0.25">
      <c r="B17" s="25" t="s">
        <v>92</v>
      </c>
      <c r="C17" s="2" t="s">
        <v>19</v>
      </c>
      <c r="D17" s="19"/>
      <c r="E17" s="19"/>
      <c r="F17" s="19" t="str">
        <f t="shared" si="0"/>
        <v/>
      </c>
    </row>
    <row r="18" spans="2:6" x14ac:dyDescent="0.25">
      <c r="B18" s="25" t="s">
        <v>93</v>
      </c>
      <c r="C18" s="2" t="s">
        <v>20</v>
      </c>
      <c r="D18" s="19">
        <v>2597</v>
      </c>
      <c r="E18" s="19">
        <v>4009</v>
      </c>
      <c r="F18" s="19">
        <f t="shared" si="0"/>
        <v>207.76</v>
      </c>
    </row>
    <row r="19" spans="2:6" x14ac:dyDescent="0.25">
      <c r="B19" s="25" t="s">
        <v>94</v>
      </c>
      <c r="C19" s="2" t="s">
        <v>21</v>
      </c>
      <c r="D19" s="19">
        <v>443897</v>
      </c>
      <c r="E19" s="19">
        <v>64916</v>
      </c>
      <c r="F19" s="19">
        <f t="shared" si="0"/>
        <v>35511.760000000002</v>
      </c>
    </row>
    <row r="20" spans="2:6" s="12" customFormat="1" ht="14.25" customHeight="1" x14ac:dyDescent="0.25">
      <c r="B20" s="30" t="s">
        <v>95</v>
      </c>
      <c r="C20" s="2" t="s">
        <v>22</v>
      </c>
      <c r="D20" s="23"/>
      <c r="E20" s="23"/>
      <c r="F20" s="23" t="str">
        <f t="shared" si="0"/>
        <v/>
      </c>
    </row>
    <row r="21" spans="2:6" s="12" customFormat="1" ht="15" customHeight="1" x14ac:dyDescent="0.25">
      <c r="B21" s="30" t="s">
        <v>96</v>
      </c>
      <c r="C21" s="2" t="s">
        <v>23</v>
      </c>
      <c r="D21" s="23"/>
      <c r="E21" s="23"/>
      <c r="F21" s="23" t="str">
        <f t="shared" si="0"/>
        <v/>
      </c>
    </row>
    <row r="22" spans="2:6" x14ac:dyDescent="0.25">
      <c r="B22" s="25" t="s">
        <v>97</v>
      </c>
      <c r="C22" s="2" t="s">
        <v>24</v>
      </c>
      <c r="D22" s="19"/>
      <c r="E22" s="19"/>
      <c r="F22" s="19" t="str">
        <f t="shared" si="0"/>
        <v/>
      </c>
    </row>
    <row r="23" spans="2:6" x14ac:dyDescent="0.25">
      <c r="B23" s="25" t="s">
        <v>98</v>
      </c>
      <c r="C23" s="2" t="s">
        <v>25</v>
      </c>
      <c r="D23" s="19"/>
      <c r="E23" s="19"/>
      <c r="F23" s="19" t="str">
        <f t="shared" si="0"/>
        <v/>
      </c>
    </row>
    <row r="24" spans="2:6" x14ac:dyDescent="0.25">
      <c r="B24" s="25" t="s">
        <v>99</v>
      </c>
      <c r="C24" s="2" t="s">
        <v>26</v>
      </c>
      <c r="D24" s="19"/>
      <c r="E24" s="19"/>
      <c r="F24" s="19" t="str">
        <f t="shared" si="0"/>
        <v/>
      </c>
    </row>
    <row r="25" spans="2:6" x14ac:dyDescent="0.25">
      <c r="B25" s="25" t="s">
        <v>100</v>
      </c>
      <c r="C25" s="2" t="s">
        <v>27</v>
      </c>
      <c r="D25" s="19"/>
      <c r="E25" s="19"/>
      <c r="F25" s="19" t="str">
        <f t="shared" si="0"/>
        <v/>
      </c>
    </row>
    <row r="26" spans="2:6" s="12" customFormat="1" ht="14.25" customHeight="1" x14ac:dyDescent="0.25">
      <c r="B26" s="30" t="s">
        <v>101</v>
      </c>
      <c r="C26" s="2" t="s">
        <v>28</v>
      </c>
      <c r="D26" s="23">
        <f>D27+D28</f>
        <v>171601</v>
      </c>
      <c r="E26" s="23">
        <f>E27+E28</f>
        <v>144378</v>
      </c>
      <c r="F26" s="23">
        <f t="shared" si="0"/>
        <v>13728.08</v>
      </c>
    </row>
    <row r="27" spans="2:6" x14ac:dyDescent="0.25">
      <c r="B27" s="25" t="s">
        <v>85</v>
      </c>
      <c r="C27" s="2" t="s">
        <v>80</v>
      </c>
      <c r="D27" s="19">
        <v>171601</v>
      </c>
      <c r="E27" s="19">
        <v>144378</v>
      </c>
      <c r="F27" s="19">
        <f t="shared" si="0"/>
        <v>13728.08</v>
      </c>
    </row>
    <row r="28" spans="2:6" x14ac:dyDescent="0.25">
      <c r="B28" s="25" t="s">
        <v>102</v>
      </c>
      <c r="C28" s="2" t="s">
        <v>29</v>
      </c>
      <c r="D28" s="19"/>
      <c r="E28" s="19"/>
      <c r="F28" s="19" t="str">
        <f t="shared" si="0"/>
        <v/>
      </c>
    </row>
    <row r="29" spans="2:6" s="12" customFormat="1" ht="14.25" customHeight="1" x14ac:dyDescent="0.25">
      <c r="B29" s="30" t="s">
        <v>103</v>
      </c>
      <c r="C29" s="2" t="s">
        <v>30</v>
      </c>
      <c r="D29" s="23"/>
      <c r="E29" s="23"/>
      <c r="F29" s="23" t="str">
        <f t="shared" si="0"/>
        <v/>
      </c>
    </row>
    <row r="30" spans="2:6" s="12" customFormat="1" ht="14.25" customHeight="1" x14ac:dyDescent="0.25">
      <c r="B30" s="30" t="s">
        <v>104</v>
      </c>
      <c r="C30" s="2" t="s">
        <v>31</v>
      </c>
      <c r="D30" s="23">
        <f>SUM(D31:D33)</f>
        <v>658504</v>
      </c>
      <c r="E30" s="23">
        <f>SUM(E31:E33)</f>
        <v>675882</v>
      </c>
      <c r="F30" s="23">
        <f t="shared" si="0"/>
        <v>52680.32</v>
      </c>
    </row>
    <row r="31" spans="2:6" x14ac:dyDescent="0.25">
      <c r="B31" s="25" t="s">
        <v>105</v>
      </c>
      <c r="C31" s="2" t="s">
        <v>32</v>
      </c>
      <c r="D31" s="19">
        <v>658504</v>
      </c>
      <c r="E31" s="19">
        <v>675882</v>
      </c>
      <c r="F31" s="19">
        <f t="shared" si="0"/>
        <v>52680.32</v>
      </c>
    </row>
    <row r="32" spans="2:6" x14ac:dyDescent="0.25">
      <c r="B32" s="25" t="s">
        <v>100</v>
      </c>
      <c r="C32" s="2" t="s">
        <v>33</v>
      </c>
      <c r="D32" s="19"/>
      <c r="E32" s="19"/>
      <c r="F32" s="19" t="str">
        <f t="shared" si="0"/>
        <v/>
      </c>
    </row>
    <row r="33" spans="2:7" x14ac:dyDescent="0.25">
      <c r="B33" s="25" t="s">
        <v>106</v>
      </c>
      <c r="C33" s="2" t="s">
        <v>34</v>
      </c>
      <c r="D33" s="19"/>
      <c r="E33" s="19"/>
      <c r="F33" s="19" t="str">
        <f t="shared" si="0"/>
        <v/>
      </c>
    </row>
    <row r="34" spans="2:7" s="12" customFormat="1" ht="14.25" customHeight="1" x14ac:dyDescent="0.25">
      <c r="B34" s="30" t="s">
        <v>107</v>
      </c>
      <c r="C34" s="2" t="s">
        <v>35</v>
      </c>
      <c r="D34" s="23">
        <v>51817</v>
      </c>
      <c r="E34" s="23">
        <v>66720</v>
      </c>
      <c r="F34" s="23">
        <f t="shared" si="0"/>
        <v>4145.3599999999997</v>
      </c>
    </row>
    <row r="35" spans="2:7" s="12" customFormat="1" ht="14.25" customHeight="1" x14ac:dyDescent="0.25">
      <c r="B35" s="30" t="s">
        <v>108</v>
      </c>
      <c r="C35" s="2" t="s">
        <v>36</v>
      </c>
      <c r="D35" s="23">
        <v>3191530</v>
      </c>
      <c r="E35" s="23">
        <v>3449582</v>
      </c>
      <c r="F35" s="23">
        <f t="shared" si="0"/>
        <v>255322.4</v>
      </c>
    </row>
    <row r="36" spans="2:7" x14ac:dyDescent="0.25">
      <c r="B36" s="32" t="s">
        <v>7</v>
      </c>
      <c r="C36" s="2" t="s">
        <v>37</v>
      </c>
      <c r="D36" s="31">
        <f>D8+D13+D20+D21+D26+D29+D30+D34+D35</f>
        <v>9907043</v>
      </c>
      <c r="E36" s="20">
        <f>E8+E13+E20+E21+E26+E29+E30+E34+E35</f>
        <v>9711854</v>
      </c>
      <c r="F36" s="21">
        <f t="shared" si="0"/>
        <v>792563.44000000006</v>
      </c>
    </row>
    <row r="37" spans="2:7" ht="5.0999999999999996" customHeight="1" x14ac:dyDescent="0.25"/>
    <row r="39" spans="2:7" ht="69.75" customHeight="1" x14ac:dyDescent="0.25">
      <c r="B39" s="94" t="s">
        <v>191</v>
      </c>
      <c r="C39" s="95"/>
      <c r="D39" s="95"/>
      <c r="E39" s="95"/>
      <c r="F39" s="96"/>
      <c r="G39" s="13"/>
    </row>
  </sheetData>
  <mergeCells count="3">
    <mergeCell ref="B39:F39"/>
    <mergeCell ref="B4:C5"/>
    <mergeCell ref="D4:E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8"/>
  <dimension ref="B1:I20"/>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63.28515625" customWidth="1"/>
    <col min="4" max="6" width="26.140625" customWidth="1"/>
  </cols>
  <sheetData>
    <row r="1" spans="2:5" ht="5.0999999999999996" customHeight="1" x14ac:dyDescent="0.25"/>
    <row r="2" spans="2:5" ht="25.5" customHeight="1" x14ac:dyDescent="0.25">
      <c r="B2" s="91" t="s">
        <v>110</v>
      </c>
      <c r="C2" s="91"/>
      <c r="D2" s="91"/>
      <c r="E2" s="91"/>
    </row>
    <row r="3" spans="2:5" ht="5.0999999999999996" customHeight="1" x14ac:dyDescent="0.25"/>
    <row r="4" spans="2:5" x14ac:dyDescent="0.25">
      <c r="B4" s="103">
        <v>43465</v>
      </c>
      <c r="C4" s="104"/>
      <c r="D4" s="107" t="s">
        <v>111</v>
      </c>
      <c r="E4" s="109" t="s">
        <v>112</v>
      </c>
    </row>
    <row r="5" spans="2:5" x14ac:dyDescent="0.25">
      <c r="B5" s="105"/>
      <c r="C5" s="106"/>
      <c r="D5" s="108"/>
      <c r="E5" s="110"/>
    </row>
    <row r="6" spans="2:5" x14ac:dyDescent="0.25">
      <c r="B6" s="1" t="s">
        <v>0</v>
      </c>
      <c r="C6" s="2" t="s">
        <v>1</v>
      </c>
      <c r="D6" s="14" t="s">
        <v>8</v>
      </c>
      <c r="E6" s="14" t="s">
        <v>9</v>
      </c>
    </row>
    <row r="7" spans="2:5" ht="5.0999999999999996" customHeight="1" x14ac:dyDescent="0.25"/>
    <row r="8" spans="2:5" x14ac:dyDescent="0.25">
      <c r="B8" s="33" t="s">
        <v>113</v>
      </c>
      <c r="C8" s="2" t="s">
        <v>10</v>
      </c>
      <c r="D8" s="34">
        <v>89429</v>
      </c>
      <c r="E8" s="35"/>
    </row>
    <row r="9" spans="2:5" ht="30" x14ac:dyDescent="0.25">
      <c r="B9" s="18" t="s">
        <v>183</v>
      </c>
      <c r="C9" s="2" t="s">
        <v>11</v>
      </c>
      <c r="D9" s="36">
        <v>3820</v>
      </c>
      <c r="E9" s="36"/>
    </row>
    <row r="10" spans="2:5" ht="30" x14ac:dyDescent="0.25">
      <c r="B10" s="18" t="s">
        <v>184</v>
      </c>
      <c r="C10" s="2" t="s">
        <v>12</v>
      </c>
      <c r="D10" s="36">
        <v>-3469</v>
      </c>
      <c r="E10" s="36"/>
    </row>
    <row r="11" spans="2:5" x14ac:dyDescent="0.25">
      <c r="B11" s="90" t="s">
        <v>187</v>
      </c>
      <c r="C11" s="2" t="s">
        <v>13</v>
      </c>
      <c r="D11" s="36">
        <v>5218</v>
      </c>
      <c r="E11" s="36"/>
    </row>
    <row r="12" spans="2:5" x14ac:dyDescent="0.25">
      <c r="B12" s="18" t="s">
        <v>114</v>
      </c>
      <c r="C12" s="2" t="s">
        <v>14</v>
      </c>
      <c r="D12" s="36">
        <v>0</v>
      </c>
      <c r="E12" s="36"/>
    </row>
    <row r="13" spans="2:5" x14ac:dyDescent="0.25">
      <c r="B13" s="18" t="s">
        <v>115</v>
      </c>
      <c r="C13" s="2" t="s">
        <v>15</v>
      </c>
      <c r="D13" s="36"/>
      <c r="E13" s="36"/>
    </row>
    <row r="14" spans="2:5" ht="30" x14ac:dyDescent="0.25">
      <c r="B14" s="18" t="s">
        <v>185</v>
      </c>
      <c r="C14" s="2" t="s">
        <v>16</v>
      </c>
      <c r="D14" s="36"/>
      <c r="E14" s="36"/>
    </row>
    <row r="15" spans="2:5" x14ac:dyDescent="0.25">
      <c r="B15" s="18" t="s">
        <v>116</v>
      </c>
      <c r="C15" s="2" t="s">
        <v>17</v>
      </c>
      <c r="D15" s="36">
        <v>-4246</v>
      </c>
      <c r="E15" s="36"/>
    </row>
    <row r="16" spans="2:5" x14ac:dyDescent="0.25">
      <c r="B16" s="33" t="s">
        <v>117</v>
      </c>
      <c r="C16" s="2" t="s">
        <v>18</v>
      </c>
      <c r="D16" s="34">
        <f>SUM(D8:D15)</f>
        <v>90752</v>
      </c>
      <c r="E16" s="35">
        <f>SUM(E8:E15)</f>
        <v>0</v>
      </c>
    </row>
    <row r="17" spans="2:9" ht="30" x14ac:dyDescent="0.25">
      <c r="B17" s="18" t="s">
        <v>118</v>
      </c>
      <c r="C17" s="4" t="s">
        <v>19</v>
      </c>
      <c r="D17" s="36">
        <v>5427</v>
      </c>
      <c r="E17" s="36"/>
    </row>
    <row r="18" spans="2:9" ht="30" x14ac:dyDescent="0.25">
      <c r="B18" s="18" t="s">
        <v>119</v>
      </c>
      <c r="C18" s="4" t="s">
        <v>20</v>
      </c>
      <c r="D18" s="36">
        <v>5907</v>
      </c>
      <c r="E18" s="36"/>
    </row>
    <row r="20" spans="2:9" ht="74.25" customHeight="1" x14ac:dyDescent="0.25">
      <c r="B20" s="94" t="s">
        <v>186</v>
      </c>
      <c r="C20" s="95"/>
      <c r="D20" s="95"/>
      <c r="E20" s="96"/>
      <c r="F20" s="15"/>
      <c r="G20" s="15"/>
      <c r="H20" s="15"/>
      <c r="I20" s="15"/>
    </row>
  </sheetData>
  <mergeCells count="5">
    <mergeCell ref="B2:E2"/>
    <mergeCell ref="B4:C5"/>
    <mergeCell ref="D4:D5"/>
    <mergeCell ref="E4:E5"/>
    <mergeCell ref="B20:E2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9"/>
  <dimension ref="B1:E15"/>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68.7109375" customWidth="1"/>
    <col min="4" max="4" width="29.140625" customWidth="1"/>
    <col min="5" max="6" width="26.140625" customWidth="1"/>
  </cols>
  <sheetData>
    <row r="1" spans="2:5" ht="5.0999999999999996" customHeight="1" x14ac:dyDescent="0.25"/>
    <row r="2" spans="2:5" ht="21" x14ac:dyDescent="0.25">
      <c r="B2" s="111" t="s">
        <v>120</v>
      </c>
      <c r="C2" s="111"/>
      <c r="D2" s="111"/>
    </row>
    <row r="3" spans="2:5" ht="5.0999999999999996" customHeight="1" x14ac:dyDescent="0.25"/>
    <row r="4" spans="2:5" x14ac:dyDescent="0.25">
      <c r="B4" s="103">
        <f>'CR2-A'!B4:C5</f>
        <v>43465</v>
      </c>
      <c r="C4" s="104"/>
      <c r="D4" s="109" t="s">
        <v>121</v>
      </c>
    </row>
    <row r="5" spans="2:5" x14ac:dyDescent="0.25">
      <c r="B5" s="105"/>
      <c r="C5" s="106"/>
      <c r="D5" s="110"/>
    </row>
    <row r="6" spans="2:5" x14ac:dyDescent="0.25">
      <c r="B6" s="1" t="s">
        <v>0</v>
      </c>
      <c r="C6" s="2" t="s">
        <v>1</v>
      </c>
      <c r="D6" s="3" t="s">
        <v>8</v>
      </c>
    </row>
    <row r="7" spans="2:5" ht="5.0999999999999996" customHeight="1" x14ac:dyDescent="0.25"/>
    <row r="8" spans="2:5" x14ac:dyDescent="0.25">
      <c r="B8" s="33" t="s">
        <v>113</v>
      </c>
      <c r="C8" s="2" t="s">
        <v>10</v>
      </c>
      <c r="D8" s="35">
        <v>320581</v>
      </c>
    </row>
    <row r="9" spans="2:5" ht="30" x14ac:dyDescent="0.25">
      <c r="B9" s="18" t="s">
        <v>122</v>
      </c>
      <c r="C9" s="2" t="s">
        <v>11</v>
      </c>
      <c r="D9" s="36">
        <v>51368</v>
      </c>
    </row>
    <row r="10" spans="2:5" x14ac:dyDescent="0.25">
      <c r="B10" s="18" t="s">
        <v>123</v>
      </c>
      <c r="C10" s="2" t="s">
        <v>12</v>
      </c>
      <c r="D10" s="36">
        <v>-13212</v>
      </c>
    </row>
    <row r="11" spans="2:5" x14ac:dyDescent="0.25">
      <c r="B11" s="18" t="s">
        <v>124</v>
      </c>
      <c r="C11" s="2" t="s">
        <v>13</v>
      </c>
      <c r="D11" s="36">
        <v>-5103</v>
      </c>
    </row>
    <row r="12" spans="2:5" x14ac:dyDescent="0.25">
      <c r="B12" s="18" t="s">
        <v>125</v>
      </c>
      <c r="C12" s="2" t="s">
        <v>14</v>
      </c>
      <c r="D12" s="36">
        <v>-35761</v>
      </c>
    </row>
    <row r="13" spans="2:5" x14ac:dyDescent="0.25">
      <c r="B13" s="33" t="s">
        <v>117</v>
      </c>
      <c r="C13" s="2" t="s">
        <v>15</v>
      </c>
      <c r="D13" s="35">
        <v>317873</v>
      </c>
    </row>
    <row r="15" spans="2:5" ht="81.75" customHeight="1" x14ac:dyDescent="0.25">
      <c r="B15" s="94" t="s">
        <v>190</v>
      </c>
      <c r="C15" s="95"/>
      <c r="D15" s="96"/>
      <c r="E15" s="15"/>
    </row>
  </sheetData>
  <mergeCells count="4">
    <mergeCell ref="B2:D2"/>
    <mergeCell ref="B4:C5"/>
    <mergeCell ref="D4:D5"/>
    <mergeCell ref="B15:D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9"/>
  <dimension ref="B1:F29"/>
  <sheetViews>
    <sheetView showGridLines="0" showRowColHeaders="0" zoomScale="80" zoomScaleNormal="80" workbookViewId="0">
      <pane xSplit="4" ySplit="7" topLeftCell="E8" activePane="bottomRight" state="frozen"/>
      <selection activeCell="E9" sqref="E9"/>
      <selection pane="topRight" activeCell="E9" sqref="E9"/>
      <selection pane="bottomLeft" activeCell="E9" sqref="E9"/>
      <selection pane="bottomRight" activeCell="E8" sqref="E8"/>
    </sheetView>
  </sheetViews>
  <sheetFormatPr defaultRowHeight="15" x14ac:dyDescent="0.25"/>
  <cols>
    <col min="1" max="1" width="0.85546875" customWidth="1"/>
    <col min="2" max="2" width="6.42578125" customWidth="1"/>
    <col min="3" max="3" width="45.28515625" customWidth="1"/>
    <col min="5" max="7" width="26.140625" customWidth="1"/>
  </cols>
  <sheetData>
    <row r="1" spans="2:6" ht="5.0999999999999996" customHeight="1" x14ac:dyDescent="0.25"/>
    <row r="2" spans="2:6" ht="25.5" customHeight="1" x14ac:dyDescent="0.25">
      <c r="B2" s="91" t="s">
        <v>127</v>
      </c>
      <c r="C2" s="91"/>
      <c r="D2" s="91"/>
      <c r="E2" s="91"/>
      <c r="F2" s="91"/>
    </row>
    <row r="3" spans="2:6" ht="5.0999999999999996" customHeight="1" x14ac:dyDescent="0.25"/>
    <row r="4" spans="2:6" x14ac:dyDescent="0.25">
      <c r="B4" s="113">
        <v>43465</v>
      </c>
      <c r="C4" s="114"/>
      <c r="D4" s="114"/>
      <c r="E4" s="117" t="s">
        <v>126</v>
      </c>
      <c r="F4" s="118" t="s">
        <v>82</v>
      </c>
    </row>
    <row r="5" spans="2:6" x14ac:dyDescent="0.25">
      <c r="B5" s="115"/>
      <c r="C5" s="116"/>
      <c r="D5" s="116"/>
      <c r="E5" s="108"/>
      <c r="F5" s="119"/>
    </row>
    <row r="6" spans="2:6" x14ac:dyDescent="0.25">
      <c r="B6" s="120" t="s">
        <v>0</v>
      </c>
      <c r="C6" s="120"/>
      <c r="D6" s="2" t="s">
        <v>1</v>
      </c>
      <c r="E6" s="3" t="s">
        <v>8</v>
      </c>
      <c r="F6" s="3" t="s">
        <v>9</v>
      </c>
    </row>
    <row r="7" spans="2:6" ht="5.0999999999999996" customHeight="1" x14ac:dyDescent="0.25"/>
    <row r="8" spans="2:6" x14ac:dyDescent="0.25">
      <c r="B8" s="112" t="s">
        <v>128</v>
      </c>
      <c r="C8" s="112"/>
      <c r="D8" s="2" t="s">
        <v>10</v>
      </c>
      <c r="E8" s="39"/>
      <c r="F8" s="40">
        <f>F9+F15+F16+F17</f>
        <v>7879</v>
      </c>
    </row>
    <row r="9" spans="2:6" s="12" customFormat="1" ht="28.7" customHeight="1" x14ac:dyDescent="0.25">
      <c r="B9" s="124" t="s">
        <v>129</v>
      </c>
      <c r="C9" s="125"/>
      <c r="D9" s="4" t="s">
        <v>11</v>
      </c>
      <c r="E9" s="36">
        <f>SUM(E10:E13)</f>
        <v>113667</v>
      </c>
      <c r="F9" s="36">
        <f>SUM(F10:F13)</f>
        <v>2273</v>
      </c>
    </row>
    <row r="10" spans="2:6" x14ac:dyDescent="0.25">
      <c r="B10" s="41"/>
      <c r="C10" s="18" t="s">
        <v>130</v>
      </c>
      <c r="D10" s="4" t="s">
        <v>12</v>
      </c>
      <c r="E10" s="36">
        <v>113621</v>
      </c>
      <c r="F10" s="36">
        <v>2272</v>
      </c>
    </row>
    <row r="11" spans="2:6" x14ac:dyDescent="0.25">
      <c r="B11" s="41"/>
      <c r="C11" s="18" t="s">
        <v>131</v>
      </c>
      <c r="D11" s="4" t="s">
        <v>13</v>
      </c>
      <c r="E11" s="36"/>
      <c r="F11" s="36"/>
    </row>
    <row r="12" spans="2:6" x14ac:dyDescent="0.25">
      <c r="B12" s="41"/>
      <c r="C12" s="18" t="s">
        <v>132</v>
      </c>
      <c r="D12" s="4" t="s">
        <v>14</v>
      </c>
      <c r="E12" s="36">
        <v>46</v>
      </c>
      <c r="F12" s="36">
        <v>1</v>
      </c>
    </row>
    <row r="13" spans="2:6" ht="28.7" customHeight="1" x14ac:dyDescent="0.25">
      <c r="B13" s="42"/>
      <c r="C13" s="18" t="s">
        <v>133</v>
      </c>
      <c r="D13" s="4" t="s">
        <v>15</v>
      </c>
      <c r="E13" s="36"/>
      <c r="F13" s="36"/>
    </row>
    <row r="14" spans="2:6" s="12" customFormat="1" x14ac:dyDescent="0.25">
      <c r="B14" s="125" t="s">
        <v>134</v>
      </c>
      <c r="C14" s="125"/>
      <c r="D14" s="4" t="s">
        <v>16</v>
      </c>
      <c r="E14" s="36"/>
      <c r="F14" s="39"/>
    </row>
    <row r="15" spans="2:6" s="12" customFormat="1" x14ac:dyDescent="0.25">
      <c r="B15" s="125" t="s">
        <v>135</v>
      </c>
      <c r="C15" s="125"/>
      <c r="D15" s="4" t="s">
        <v>17</v>
      </c>
      <c r="E15" s="36">
        <v>150452</v>
      </c>
      <c r="F15" s="36">
        <v>3009</v>
      </c>
    </row>
    <row r="16" spans="2:6" s="12" customFormat="1" x14ac:dyDescent="0.25">
      <c r="B16" s="125" t="s">
        <v>136</v>
      </c>
      <c r="C16" s="125"/>
      <c r="D16" s="4" t="s">
        <v>18</v>
      </c>
      <c r="E16" s="36">
        <v>2500</v>
      </c>
      <c r="F16" s="36">
        <v>2597</v>
      </c>
    </row>
    <row r="17" spans="2:6" s="12" customFormat="1" x14ac:dyDescent="0.25">
      <c r="B17" s="125" t="s">
        <v>137</v>
      </c>
      <c r="C17" s="125"/>
      <c r="D17" s="4" t="s">
        <v>19</v>
      </c>
      <c r="E17" s="39"/>
      <c r="F17" s="36"/>
    </row>
    <row r="18" spans="2:6" x14ac:dyDescent="0.25">
      <c r="B18" s="112" t="s">
        <v>138</v>
      </c>
      <c r="C18" s="112"/>
      <c r="D18" s="2" t="s">
        <v>20</v>
      </c>
      <c r="E18" s="39"/>
      <c r="F18" s="40"/>
    </row>
    <row r="19" spans="2:6" s="12" customFormat="1" ht="28.7" customHeight="1" x14ac:dyDescent="0.25">
      <c r="B19" s="124" t="s">
        <v>139</v>
      </c>
      <c r="C19" s="125"/>
      <c r="D19" s="4" t="s">
        <v>21</v>
      </c>
      <c r="E19" s="36"/>
      <c r="F19" s="36"/>
    </row>
    <row r="20" spans="2:6" x14ac:dyDescent="0.25">
      <c r="B20" s="41"/>
      <c r="C20" s="18" t="s">
        <v>130</v>
      </c>
      <c r="D20" s="4" t="s">
        <v>22</v>
      </c>
      <c r="E20" s="36"/>
      <c r="F20" s="36"/>
    </row>
    <row r="21" spans="2:6" x14ac:dyDescent="0.25">
      <c r="B21" s="41"/>
      <c r="C21" s="18" t="s">
        <v>131</v>
      </c>
      <c r="D21" s="4" t="s">
        <v>23</v>
      </c>
      <c r="E21" s="36"/>
      <c r="F21" s="36"/>
    </row>
    <row r="22" spans="2:6" x14ac:dyDescent="0.25">
      <c r="B22" s="41"/>
      <c r="C22" s="18" t="s">
        <v>132</v>
      </c>
      <c r="D22" s="4" t="s">
        <v>24</v>
      </c>
      <c r="E22" s="36"/>
      <c r="F22" s="36"/>
    </row>
    <row r="23" spans="2:6" ht="28.7" customHeight="1" x14ac:dyDescent="0.25">
      <c r="B23" s="42"/>
      <c r="C23" s="18" t="s">
        <v>133</v>
      </c>
      <c r="D23" s="4" t="s">
        <v>25</v>
      </c>
      <c r="E23" s="36"/>
      <c r="F23" s="36"/>
    </row>
    <row r="24" spans="2:6" s="12" customFormat="1" x14ac:dyDescent="0.25">
      <c r="B24" s="125" t="s">
        <v>134</v>
      </c>
      <c r="C24" s="125"/>
      <c r="D24" s="4" t="s">
        <v>26</v>
      </c>
      <c r="E24" s="36"/>
      <c r="F24" s="39"/>
    </row>
    <row r="25" spans="2:6" s="12" customFormat="1" x14ac:dyDescent="0.25">
      <c r="B25" s="125" t="s">
        <v>135</v>
      </c>
      <c r="C25" s="125"/>
      <c r="D25" s="4" t="s">
        <v>27</v>
      </c>
      <c r="E25" s="36"/>
      <c r="F25" s="36"/>
    </row>
    <row r="26" spans="2:6" s="12" customFormat="1" x14ac:dyDescent="0.25">
      <c r="B26" s="125" t="s">
        <v>136</v>
      </c>
      <c r="C26" s="125"/>
      <c r="D26" s="4" t="s">
        <v>28</v>
      </c>
      <c r="E26" s="36"/>
      <c r="F26" s="36"/>
    </row>
    <row r="27" spans="2:6" s="12" customFormat="1" x14ac:dyDescent="0.25">
      <c r="B27" s="125" t="s">
        <v>140</v>
      </c>
      <c r="C27" s="125"/>
      <c r="D27" s="4" t="s">
        <v>80</v>
      </c>
      <c r="E27" s="36"/>
      <c r="F27" s="36"/>
    </row>
    <row r="29" spans="2:6" x14ac:dyDescent="0.25">
      <c r="B29" s="121"/>
      <c r="C29" s="122"/>
      <c r="D29" s="122"/>
      <c r="E29" s="122"/>
      <c r="F29" s="123"/>
    </row>
  </sheetData>
  <mergeCells count="18">
    <mergeCell ref="B29:F29"/>
    <mergeCell ref="B9:C9"/>
    <mergeCell ref="B14:C14"/>
    <mergeCell ref="B15:C15"/>
    <mergeCell ref="B16:C16"/>
    <mergeCell ref="B17:C17"/>
    <mergeCell ref="B18:C18"/>
    <mergeCell ref="B19:C19"/>
    <mergeCell ref="B24:C24"/>
    <mergeCell ref="B25:C25"/>
    <mergeCell ref="B26:C26"/>
    <mergeCell ref="B27:C27"/>
    <mergeCell ref="B8:C8"/>
    <mergeCell ref="B2:F2"/>
    <mergeCell ref="B4:D5"/>
    <mergeCell ref="E4:E5"/>
    <mergeCell ref="F4:F5"/>
    <mergeCell ref="B6:C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12"/>
  <dimension ref="B1:M43"/>
  <sheetViews>
    <sheetView showGridLines="0" showRowColHeaders="0" zoomScale="80" zoomScaleNormal="80" workbookViewId="0">
      <pane xSplit="4" ySplit="8" topLeftCell="E9" activePane="bottomRight" state="frozen"/>
      <selection pane="topRight" activeCell="E1" sqref="E1"/>
      <selection pane="bottomLeft" activeCell="A9" sqref="A9"/>
      <selection pane="bottomRight" activeCell="E9" sqref="E9"/>
    </sheetView>
  </sheetViews>
  <sheetFormatPr defaultColWidth="9.140625" defaultRowHeight="15" x14ac:dyDescent="0.25"/>
  <cols>
    <col min="1" max="1" width="0.85546875" style="43" customWidth="1"/>
    <col min="2" max="2" width="6.7109375" style="43" customWidth="1"/>
    <col min="3" max="3" width="67.5703125" style="43" customWidth="1"/>
    <col min="4" max="4" width="6.5703125" style="43" bestFit="1" customWidth="1"/>
    <col min="5" max="12" width="16.140625" style="43" customWidth="1"/>
    <col min="13" max="13" width="9.140625" style="43"/>
    <col min="14" max="14" width="18" style="43" bestFit="1" customWidth="1"/>
    <col min="15" max="16384" width="9.140625" style="43"/>
  </cols>
  <sheetData>
    <row r="1" spans="2:13" s="44" customFormat="1" ht="5.0999999999999996" customHeight="1" x14ac:dyDescent="0.25"/>
    <row r="2" spans="2:13" s="44" customFormat="1" ht="25.5" customHeight="1" x14ac:dyDescent="0.25">
      <c r="B2" s="128" t="s">
        <v>143</v>
      </c>
      <c r="C2" s="128"/>
      <c r="D2" s="128"/>
      <c r="E2" s="128"/>
      <c r="F2" s="128"/>
      <c r="G2" s="128"/>
      <c r="H2" s="128"/>
      <c r="I2" s="128"/>
      <c r="J2" s="128"/>
      <c r="K2" s="128"/>
      <c r="L2" s="128"/>
    </row>
    <row r="3" spans="2:13" s="44" customFormat="1" ht="5.0999999999999996" customHeight="1" x14ac:dyDescent="0.25">
      <c r="B3" s="45"/>
      <c r="C3" s="45"/>
      <c r="D3" s="45"/>
    </row>
    <row r="4" spans="2:13" ht="15.75" customHeight="1" x14ac:dyDescent="0.25">
      <c r="B4" s="129" t="s">
        <v>182</v>
      </c>
      <c r="C4" s="130"/>
      <c r="D4" s="131"/>
      <c r="E4" s="132" t="s">
        <v>144</v>
      </c>
      <c r="F4" s="133"/>
      <c r="G4" s="133"/>
      <c r="H4" s="134"/>
      <c r="I4" s="135" t="s">
        <v>145</v>
      </c>
      <c r="J4" s="135"/>
      <c r="K4" s="135"/>
      <c r="L4" s="136"/>
    </row>
    <row r="5" spans="2:13" x14ac:dyDescent="0.25">
      <c r="B5" s="137" t="s">
        <v>180</v>
      </c>
      <c r="C5" s="138"/>
      <c r="D5" s="139"/>
      <c r="E5" s="83">
        <v>43465</v>
      </c>
      <c r="F5" s="83">
        <f>EOMONTH(E5,-3)</f>
        <v>43373</v>
      </c>
      <c r="G5" s="83">
        <f>EOMONTH(F5,-3)</f>
        <v>43281</v>
      </c>
      <c r="H5" s="83">
        <f>EOMONTH(G5,-3)</f>
        <v>43190</v>
      </c>
      <c r="I5" s="83">
        <f>E5</f>
        <v>43465</v>
      </c>
      <c r="J5" s="83">
        <f>F5</f>
        <v>43373</v>
      </c>
      <c r="K5" s="83">
        <f>G5</f>
        <v>43281</v>
      </c>
      <c r="L5" s="84">
        <f>H5</f>
        <v>43190</v>
      </c>
    </row>
    <row r="6" spans="2:13" x14ac:dyDescent="0.25">
      <c r="B6" s="140" t="s">
        <v>146</v>
      </c>
      <c r="C6" s="141"/>
      <c r="D6" s="142"/>
      <c r="E6" s="46">
        <v>189</v>
      </c>
      <c r="F6" s="46">
        <v>189</v>
      </c>
      <c r="G6" s="46">
        <v>189</v>
      </c>
      <c r="H6" s="46">
        <v>190</v>
      </c>
      <c r="I6" s="46">
        <v>227</v>
      </c>
      <c r="J6" s="46">
        <v>228</v>
      </c>
      <c r="K6" s="46">
        <v>231</v>
      </c>
      <c r="L6" s="47">
        <v>233</v>
      </c>
    </row>
    <row r="7" spans="2:13" x14ac:dyDescent="0.25">
      <c r="B7" s="120" t="s">
        <v>0</v>
      </c>
      <c r="C7" s="120"/>
      <c r="D7" s="2" t="s">
        <v>1</v>
      </c>
      <c r="E7" s="48" t="s">
        <v>8</v>
      </c>
      <c r="F7" s="48" t="s">
        <v>9</v>
      </c>
      <c r="G7" s="48" t="s">
        <v>2</v>
      </c>
      <c r="H7" s="48" t="s">
        <v>3</v>
      </c>
      <c r="I7" s="48" t="s">
        <v>4</v>
      </c>
      <c r="J7" s="48" t="s">
        <v>5</v>
      </c>
      <c r="K7" s="48" t="s">
        <v>6</v>
      </c>
      <c r="L7" s="48" t="s">
        <v>109</v>
      </c>
    </row>
    <row r="8" spans="2:13" ht="5.0999999999999996" customHeight="1" x14ac:dyDescent="0.25"/>
    <row r="9" spans="2:13" x14ac:dyDescent="0.25">
      <c r="B9" s="22" t="s">
        <v>147</v>
      </c>
      <c r="C9" s="22"/>
      <c r="D9" s="49"/>
      <c r="E9" s="22"/>
      <c r="F9" s="22"/>
      <c r="G9" s="22"/>
      <c r="H9" s="22"/>
      <c r="I9" s="22"/>
    </row>
    <row r="10" spans="2:13" ht="15.75" customHeight="1" x14ac:dyDescent="0.25">
      <c r="B10" s="50" t="s">
        <v>148</v>
      </c>
      <c r="C10" s="51"/>
      <c r="D10" s="17" t="s">
        <v>10</v>
      </c>
      <c r="E10" s="77"/>
      <c r="F10" s="77"/>
      <c r="G10" s="77"/>
      <c r="H10" s="77"/>
      <c r="I10" s="52">
        <v>4096256</v>
      </c>
      <c r="J10" s="52">
        <v>4125145</v>
      </c>
      <c r="K10" s="52">
        <v>4069118</v>
      </c>
      <c r="L10" s="52">
        <v>4048962</v>
      </c>
    </row>
    <row r="11" spans="2:13" x14ac:dyDescent="0.25">
      <c r="B11" s="22" t="s">
        <v>149</v>
      </c>
      <c r="C11" s="22"/>
      <c r="D11" s="49"/>
      <c r="E11" s="22"/>
      <c r="F11" s="22"/>
      <c r="G11" s="22"/>
      <c r="H11" s="22"/>
      <c r="I11" s="22"/>
    </row>
    <row r="12" spans="2:13" s="12" customFormat="1" ht="14.25" customHeight="1" x14ac:dyDescent="0.25">
      <c r="B12" s="53" t="s">
        <v>150</v>
      </c>
      <c r="C12" s="54"/>
      <c r="D12" s="17" t="s">
        <v>11</v>
      </c>
      <c r="E12" s="52">
        <v>16427041</v>
      </c>
      <c r="F12" s="52">
        <v>16291706</v>
      </c>
      <c r="G12" s="52">
        <v>16166474</v>
      </c>
      <c r="H12" s="52">
        <v>16059473</v>
      </c>
      <c r="I12" s="52">
        <v>1019651</v>
      </c>
      <c r="J12" s="52">
        <v>1010802</v>
      </c>
      <c r="K12" s="52">
        <v>1002472</v>
      </c>
      <c r="L12" s="52">
        <v>995042</v>
      </c>
      <c r="M12" s="43"/>
    </row>
    <row r="13" spans="2:13" x14ac:dyDescent="0.25">
      <c r="B13" s="55"/>
      <c r="C13" s="56" t="s">
        <v>151</v>
      </c>
      <c r="D13" s="17" t="s">
        <v>12</v>
      </c>
      <c r="E13" s="57">
        <v>12617333</v>
      </c>
      <c r="F13" s="57">
        <v>12524531</v>
      </c>
      <c r="G13" s="57">
        <v>12438289</v>
      </c>
      <c r="H13" s="57">
        <v>12368765</v>
      </c>
      <c r="I13" s="57">
        <v>630867</v>
      </c>
      <c r="J13" s="57">
        <v>626227</v>
      </c>
      <c r="K13" s="57">
        <v>621914</v>
      </c>
      <c r="L13" s="57">
        <v>618438</v>
      </c>
    </row>
    <row r="14" spans="2:13" x14ac:dyDescent="0.25">
      <c r="B14" s="58"/>
      <c r="C14" s="56" t="s">
        <v>152</v>
      </c>
      <c r="D14" s="17" t="s">
        <v>13</v>
      </c>
      <c r="E14" s="57">
        <v>3809708</v>
      </c>
      <c r="F14" s="57">
        <v>3767176</v>
      </c>
      <c r="G14" s="57">
        <v>3728185</v>
      </c>
      <c r="H14" s="57">
        <v>3690708</v>
      </c>
      <c r="I14" s="57">
        <v>388785</v>
      </c>
      <c r="J14" s="57">
        <v>384575</v>
      </c>
      <c r="K14" s="57">
        <v>380557</v>
      </c>
      <c r="L14" s="57">
        <v>376603</v>
      </c>
    </row>
    <row r="15" spans="2:13" s="12" customFormat="1" x14ac:dyDescent="0.25">
      <c r="B15" s="126" t="s">
        <v>153</v>
      </c>
      <c r="C15" s="127"/>
      <c r="D15" s="17" t="s">
        <v>14</v>
      </c>
      <c r="E15" s="59">
        <f t="shared" ref="E15:L15" si="0">SUM(E16:E18)</f>
        <v>100709</v>
      </c>
      <c r="F15" s="59">
        <f t="shared" si="0"/>
        <v>110707</v>
      </c>
      <c r="G15" s="59">
        <f t="shared" si="0"/>
        <v>112840</v>
      </c>
      <c r="H15" s="59">
        <f t="shared" si="0"/>
        <v>133919</v>
      </c>
      <c r="I15" s="52">
        <f t="shared" si="0"/>
        <v>96085</v>
      </c>
      <c r="J15" s="52">
        <f t="shared" si="0"/>
        <v>106064</v>
      </c>
      <c r="K15" s="52">
        <f t="shared" si="0"/>
        <v>108669</v>
      </c>
      <c r="L15" s="52">
        <f t="shared" si="0"/>
        <v>129866</v>
      </c>
      <c r="M15" s="43"/>
    </row>
    <row r="16" spans="2:13" ht="30" x14ac:dyDescent="0.25">
      <c r="B16" s="60"/>
      <c r="C16" s="56" t="s">
        <v>154</v>
      </c>
      <c r="D16" s="17" t="s">
        <v>15</v>
      </c>
      <c r="E16" s="57"/>
      <c r="F16" s="57"/>
      <c r="G16" s="57"/>
      <c r="H16" s="57"/>
      <c r="I16" s="57"/>
      <c r="J16" s="57"/>
      <c r="K16" s="57"/>
      <c r="L16" s="57"/>
    </row>
    <row r="17" spans="2:13" x14ac:dyDescent="0.25">
      <c r="B17" s="60"/>
      <c r="C17" s="56" t="s">
        <v>155</v>
      </c>
      <c r="D17" s="17" t="s">
        <v>16</v>
      </c>
      <c r="E17" s="57">
        <v>100709</v>
      </c>
      <c r="F17" s="57">
        <v>110707</v>
      </c>
      <c r="G17" s="57">
        <v>112840</v>
      </c>
      <c r="H17" s="57">
        <v>133919</v>
      </c>
      <c r="I17" s="57">
        <v>96085</v>
      </c>
      <c r="J17" s="57">
        <v>106064</v>
      </c>
      <c r="K17" s="57">
        <v>108669</v>
      </c>
      <c r="L17" s="57">
        <v>129866</v>
      </c>
    </row>
    <row r="18" spans="2:13" x14ac:dyDescent="0.25">
      <c r="B18" s="61"/>
      <c r="C18" s="56" t="s">
        <v>156</v>
      </c>
      <c r="D18" s="17" t="s">
        <v>17</v>
      </c>
      <c r="E18" s="57"/>
      <c r="F18" s="57"/>
      <c r="G18" s="57"/>
      <c r="H18" s="57"/>
      <c r="I18" s="57"/>
      <c r="J18" s="57"/>
      <c r="K18" s="57"/>
      <c r="L18" s="57"/>
    </row>
    <row r="19" spans="2:13" s="12" customFormat="1" x14ac:dyDescent="0.25">
      <c r="B19" s="143" t="s">
        <v>157</v>
      </c>
      <c r="C19" s="127"/>
      <c r="D19" s="17" t="s">
        <v>18</v>
      </c>
      <c r="E19" s="77"/>
      <c r="F19" s="77"/>
      <c r="G19" s="77"/>
      <c r="H19" s="77"/>
      <c r="I19" s="52"/>
      <c r="J19" s="52"/>
      <c r="K19" s="52"/>
      <c r="L19" s="52"/>
      <c r="M19" s="43"/>
    </row>
    <row r="20" spans="2:13" s="12" customFormat="1" x14ac:dyDescent="0.25">
      <c r="B20" s="126" t="s">
        <v>181</v>
      </c>
      <c r="C20" s="127"/>
      <c r="D20" s="17" t="s">
        <v>19</v>
      </c>
      <c r="E20" s="59">
        <f t="shared" ref="E20:L20" si="1">SUM(E21:E23)</f>
        <v>1032054</v>
      </c>
      <c r="F20" s="59">
        <f t="shared" si="1"/>
        <v>1221186</v>
      </c>
      <c r="G20" s="59">
        <f t="shared" si="1"/>
        <v>1382179</v>
      </c>
      <c r="H20" s="59">
        <f t="shared" si="1"/>
        <v>1596503</v>
      </c>
      <c r="I20" s="62">
        <f t="shared" si="1"/>
        <v>806165</v>
      </c>
      <c r="J20" s="62">
        <f t="shared" si="1"/>
        <v>994095</v>
      </c>
      <c r="K20" s="62">
        <f t="shared" si="1"/>
        <v>1155707</v>
      </c>
      <c r="L20" s="62">
        <f t="shared" si="1"/>
        <v>1371583</v>
      </c>
      <c r="M20" s="43"/>
    </row>
    <row r="21" spans="2:13" ht="30" x14ac:dyDescent="0.25">
      <c r="B21" s="60"/>
      <c r="C21" s="56" t="s">
        <v>158</v>
      </c>
      <c r="D21" s="17" t="s">
        <v>20</v>
      </c>
      <c r="E21" s="52">
        <v>787812</v>
      </c>
      <c r="F21" s="62">
        <v>975011</v>
      </c>
      <c r="G21" s="62">
        <v>1136062</v>
      </c>
      <c r="H21" s="62">
        <v>1351540</v>
      </c>
      <c r="I21" s="52">
        <v>787812</v>
      </c>
      <c r="J21" s="62">
        <v>975011</v>
      </c>
      <c r="K21" s="62">
        <v>1136062</v>
      </c>
      <c r="L21" s="62">
        <v>1351540</v>
      </c>
    </row>
    <row r="22" spans="2:13" x14ac:dyDescent="0.25">
      <c r="B22" s="60"/>
      <c r="C22" s="56" t="s">
        <v>159</v>
      </c>
      <c r="D22" s="17" t="s">
        <v>21</v>
      </c>
      <c r="E22" s="52"/>
      <c r="F22" s="52"/>
      <c r="G22" s="52"/>
      <c r="H22" s="52"/>
      <c r="I22" s="62"/>
      <c r="J22" s="62"/>
      <c r="K22" s="62"/>
      <c r="L22" s="62"/>
    </row>
    <row r="23" spans="2:13" x14ac:dyDescent="0.25">
      <c r="B23" s="61"/>
      <c r="C23" s="56" t="s">
        <v>160</v>
      </c>
      <c r="D23" s="17" t="s">
        <v>22</v>
      </c>
      <c r="E23" s="52">
        <v>244242</v>
      </c>
      <c r="F23" s="52">
        <v>246175</v>
      </c>
      <c r="G23" s="52">
        <v>246117</v>
      </c>
      <c r="H23" s="52">
        <v>244963</v>
      </c>
      <c r="I23" s="62">
        <v>18353</v>
      </c>
      <c r="J23" s="62">
        <v>19084</v>
      </c>
      <c r="K23" s="62">
        <v>19645</v>
      </c>
      <c r="L23" s="62">
        <v>20043</v>
      </c>
    </row>
    <row r="24" spans="2:13" x14ac:dyDescent="0.25">
      <c r="B24" s="145" t="s">
        <v>161</v>
      </c>
      <c r="C24" s="146"/>
      <c r="D24" s="17" t="s">
        <v>23</v>
      </c>
      <c r="E24" s="52">
        <v>26632</v>
      </c>
      <c r="F24" s="62">
        <v>26641</v>
      </c>
      <c r="G24" s="62">
        <v>28294</v>
      </c>
      <c r="H24" s="62">
        <v>31176</v>
      </c>
      <c r="I24" s="52"/>
      <c r="J24" s="62"/>
      <c r="K24" s="62"/>
      <c r="L24" s="62"/>
    </row>
    <row r="25" spans="2:13" x14ac:dyDescent="0.25">
      <c r="B25" s="145" t="s">
        <v>162</v>
      </c>
      <c r="C25" s="146"/>
      <c r="D25" s="17" t="s">
        <v>24</v>
      </c>
      <c r="E25" s="52">
        <v>971801</v>
      </c>
      <c r="F25" s="52">
        <v>907082</v>
      </c>
      <c r="G25" s="52">
        <v>868704</v>
      </c>
      <c r="H25" s="52">
        <v>863830</v>
      </c>
      <c r="I25" s="52">
        <v>306884</v>
      </c>
      <c r="J25" s="62">
        <v>279828</v>
      </c>
      <c r="K25" s="62">
        <v>261326</v>
      </c>
      <c r="L25" s="62">
        <v>262039</v>
      </c>
    </row>
    <row r="26" spans="2:13" x14ac:dyDescent="0.25">
      <c r="B26" s="63" t="s">
        <v>163</v>
      </c>
      <c r="C26" s="63"/>
      <c r="D26" s="17" t="s">
        <v>25</v>
      </c>
      <c r="E26" s="77"/>
      <c r="F26" s="77"/>
      <c r="G26" s="77"/>
      <c r="H26" s="77"/>
      <c r="I26" s="64">
        <f>I12+I15+I19+I20+I24+I25</f>
        <v>2228785</v>
      </c>
      <c r="J26" s="64">
        <f>J12+J15+J19+J20+J24+J25</f>
        <v>2390789</v>
      </c>
      <c r="K26" s="64">
        <f>K12+K15+K19+K20+K24+K25</f>
        <v>2528174</v>
      </c>
      <c r="L26" s="64">
        <f>L12+L15+L19+L20+L24+L25</f>
        <v>2758530</v>
      </c>
    </row>
    <row r="27" spans="2:13" x14ac:dyDescent="0.25">
      <c r="B27" s="22" t="s">
        <v>164</v>
      </c>
      <c r="C27" s="22"/>
      <c r="D27" s="49"/>
      <c r="E27" s="22"/>
      <c r="F27" s="22"/>
      <c r="G27" s="22"/>
      <c r="H27" s="22"/>
      <c r="I27" s="22"/>
    </row>
    <row r="28" spans="2:13" x14ac:dyDescent="0.25">
      <c r="B28" s="145" t="s">
        <v>165</v>
      </c>
      <c r="C28" s="146"/>
      <c r="D28" s="17" t="s">
        <v>26</v>
      </c>
      <c r="E28" s="52">
        <v>139566</v>
      </c>
      <c r="F28" s="62">
        <v>141624</v>
      </c>
      <c r="G28" s="62">
        <v>130042</v>
      </c>
      <c r="H28" s="62">
        <v>127031</v>
      </c>
      <c r="I28" s="52">
        <v>3418</v>
      </c>
      <c r="J28" s="62">
        <v>2903</v>
      </c>
      <c r="K28" s="62">
        <v>1892</v>
      </c>
      <c r="L28" s="62">
        <v>3272</v>
      </c>
    </row>
    <row r="29" spans="2:13" x14ac:dyDescent="0.25">
      <c r="B29" s="145" t="s">
        <v>166</v>
      </c>
      <c r="C29" s="146"/>
      <c r="D29" s="17" t="s">
        <v>27</v>
      </c>
      <c r="E29" s="52">
        <v>157585</v>
      </c>
      <c r="F29" s="62">
        <v>147191</v>
      </c>
      <c r="G29" s="62">
        <v>132821</v>
      </c>
      <c r="H29" s="62">
        <v>118444</v>
      </c>
      <c r="I29" s="52">
        <v>85256</v>
      </c>
      <c r="J29" s="62">
        <v>79916</v>
      </c>
      <c r="K29" s="62">
        <v>72551</v>
      </c>
      <c r="L29" s="62">
        <v>65205</v>
      </c>
    </row>
    <row r="30" spans="2:13" x14ac:dyDescent="0.25">
      <c r="B30" s="145" t="s">
        <v>167</v>
      </c>
      <c r="C30" s="146"/>
      <c r="D30" s="17" t="s">
        <v>28</v>
      </c>
      <c r="E30" s="52">
        <v>22574</v>
      </c>
      <c r="F30" s="62">
        <v>23030</v>
      </c>
      <c r="G30" s="62">
        <v>24508</v>
      </c>
      <c r="H30" s="62">
        <v>26055</v>
      </c>
      <c r="I30" s="52">
        <v>22574</v>
      </c>
      <c r="J30" s="62">
        <v>23030</v>
      </c>
      <c r="K30" s="62">
        <v>24508</v>
      </c>
      <c r="L30" s="62">
        <v>26055</v>
      </c>
    </row>
    <row r="31" spans="2:13" ht="45" customHeight="1" x14ac:dyDescent="0.25">
      <c r="B31" s="145" t="s">
        <v>168</v>
      </c>
      <c r="C31" s="146"/>
      <c r="D31" s="17" t="s">
        <v>141</v>
      </c>
      <c r="E31" s="77"/>
      <c r="F31" s="77"/>
      <c r="G31" s="77"/>
      <c r="H31" s="77"/>
      <c r="I31" s="52"/>
      <c r="J31" s="62"/>
      <c r="K31" s="62"/>
      <c r="L31" s="62"/>
    </row>
    <row r="32" spans="2:13" x14ac:dyDescent="0.25">
      <c r="B32" s="145" t="s">
        <v>169</v>
      </c>
      <c r="C32" s="146"/>
      <c r="D32" s="17" t="s">
        <v>142</v>
      </c>
      <c r="E32" s="77"/>
      <c r="F32" s="77"/>
      <c r="G32" s="77"/>
      <c r="H32" s="77"/>
      <c r="I32" s="52"/>
      <c r="J32" s="62"/>
      <c r="K32" s="62"/>
      <c r="L32" s="62"/>
    </row>
    <row r="33" spans="2:12" x14ac:dyDescent="0.25">
      <c r="B33" s="147" t="s">
        <v>170</v>
      </c>
      <c r="C33" s="148"/>
      <c r="D33" s="17" t="s">
        <v>80</v>
      </c>
      <c r="E33" s="64">
        <f>SUM(E28:E30)</f>
        <v>319725</v>
      </c>
      <c r="F33" s="64">
        <f>SUM(F28:F30)</f>
        <v>311845</v>
      </c>
      <c r="G33" s="64">
        <f>SUM(G28:G30)</f>
        <v>287371</v>
      </c>
      <c r="H33" s="64">
        <f>SUM(H28:H30)</f>
        <v>271530</v>
      </c>
      <c r="I33" s="65">
        <f>SUM(I28:I30)-I31-I32</f>
        <v>111248</v>
      </c>
      <c r="J33" s="65">
        <f>SUM(J28:J30)-J31-J32</f>
        <v>105849</v>
      </c>
      <c r="K33" s="65">
        <f>SUM(K28:K30)-K31-K32</f>
        <v>98951</v>
      </c>
      <c r="L33" s="65">
        <f>SUM(L28:L30)-L31-L32</f>
        <v>94532</v>
      </c>
    </row>
    <row r="34" spans="2:12" x14ac:dyDescent="0.25">
      <c r="B34" s="145" t="s">
        <v>171</v>
      </c>
      <c r="C34" s="146"/>
      <c r="D34" s="17" t="s">
        <v>172</v>
      </c>
      <c r="E34" s="66"/>
      <c r="F34" s="66"/>
      <c r="G34" s="66"/>
      <c r="H34" s="66"/>
      <c r="I34" s="66"/>
      <c r="J34" s="66"/>
      <c r="K34" s="66"/>
      <c r="L34" s="66"/>
    </row>
    <row r="35" spans="2:12" x14ac:dyDescent="0.25">
      <c r="B35" s="145" t="s">
        <v>173</v>
      </c>
      <c r="C35" s="146"/>
      <c r="D35" s="17" t="s">
        <v>174</v>
      </c>
      <c r="E35" s="66"/>
      <c r="F35" s="66"/>
      <c r="G35" s="66"/>
      <c r="H35" s="66"/>
      <c r="I35" s="66"/>
      <c r="J35" s="66"/>
      <c r="K35" s="66"/>
      <c r="L35" s="66"/>
    </row>
    <row r="36" spans="2:12" x14ac:dyDescent="0.25">
      <c r="B36" s="145" t="s">
        <v>175</v>
      </c>
      <c r="C36" s="146"/>
      <c r="D36" s="17" t="s">
        <v>176</v>
      </c>
      <c r="E36" s="66">
        <v>284833</v>
      </c>
      <c r="F36" s="66">
        <v>276438</v>
      </c>
      <c r="G36" s="66">
        <v>254860</v>
      </c>
      <c r="H36" s="66">
        <v>250359</v>
      </c>
      <c r="I36" s="66">
        <v>110109</v>
      </c>
      <c r="J36" s="66">
        <v>104882</v>
      </c>
      <c r="K36" s="66">
        <v>98320</v>
      </c>
      <c r="L36" s="66">
        <v>93715</v>
      </c>
    </row>
    <row r="37" spans="2:12" x14ac:dyDescent="0.25">
      <c r="B37" s="67" t="s">
        <v>177</v>
      </c>
      <c r="C37" s="68"/>
      <c r="D37" s="78" t="s">
        <v>29</v>
      </c>
      <c r="E37" s="77"/>
      <c r="F37" s="77"/>
      <c r="G37" s="77"/>
      <c r="H37" s="77"/>
      <c r="I37" s="69">
        <v>4096256</v>
      </c>
      <c r="J37" s="69">
        <v>4125145</v>
      </c>
      <c r="K37" s="69">
        <v>4069118</v>
      </c>
      <c r="L37" s="70">
        <v>4048962</v>
      </c>
    </row>
    <row r="38" spans="2:12" x14ac:dyDescent="0.25">
      <c r="B38" s="71" t="s">
        <v>178</v>
      </c>
      <c r="C38" s="72"/>
      <c r="D38" s="78" t="s">
        <v>30</v>
      </c>
      <c r="E38" s="77"/>
      <c r="F38" s="77"/>
      <c r="G38" s="77"/>
      <c r="H38" s="77"/>
      <c r="I38" s="73">
        <v>2118676</v>
      </c>
      <c r="J38" s="73">
        <v>2285906</v>
      </c>
      <c r="K38" s="73">
        <v>2429854</v>
      </c>
      <c r="L38" s="74">
        <v>2664815</v>
      </c>
    </row>
    <row r="39" spans="2:12" x14ac:dyDescent="0.25">
      <c r="B39" s="75" t="s">
        <v>179</v>
      </c>
      <c r="C39" s="76"/>
      <c r="D39" s="78" t="s">
        <v>31</v>
      </c>
      <c r="E39" s="77"/>
      <c r="F39" s="77"/>
      <c r="G39" s="77"/>
      <c r="H39" s="77"/>
      <c r="I39" s="79">
        <v>1.9514</v>
      </c>
      <c r="J39" s="79">
        <v>1.8130999999999999</v>
      </c>
      <c r="K39" s="79">
        <v>1.6956</v>
      </c>
      <c r="L39" s="80">
        <v>1.5338000000000001</v>
      </c>
    </row>
    <row r="41" spans="2:12" ht="98.25" customHeight="1" x14ac:dyDescent="0.25">
      <c r="B41" s="94" t="s">
        <v>189</v>
      </c>
      <c r="C41" s="95"/>
      <c r="D41" s="95"/>
      <c r="E41" s="95"/>
      <c r="F41" s="95"/>
      <c r="G41" s="95"/>
      <c r="H41" s="95"/>
      <c r="I41" s="95"/>
      <c r="J41" s="95"/>
      <c r="K41" s="95"/>
      <c r="L41" s="96"/>
    </row>
    <row r="43" spans="2:12" ht="44.25" customHeight="1" x14ac:dyDescent="0.25">
      <c r="E43" s="144"/>
      <c r="F43" s="144"/>
      <c r="G43" s="144"/>
      <c r="H43" s="144"/>
      <c r="I43" s="144"/>
    </row>
  </sheetData>
  <mergeCells count="23">
    <mergeCell ref="B41:L41"/>
    <mergeCell ref="E43:I43"/>
    <mergeCell ref="B36:C36"/>
    <mergeCell ref="B24:C24"/>
    <mergeCell ref="B25:C25"/>
    <mergeCell ref="B28:C28"/>
    <mergeCell ref="B29:C29"/>
    <mergeCell ref="B30:C30"/>
    <mergeCell ref="B31:C31"/>
    <mergeCell ref="B32:C32"/>
    <mergeCell ref="B33:C33"/>
    <mergeCell ref="B34:C34"/>
    <mergeCell ref="B35:C35"/>
    <mergeCell ref="B20:C20"/>
    <mergeCell ref="B2:L2"/>
    <mergeCell ref="B4:D4"/>
    <mergeCell ref="E4:H4"/>
    <mergeCell ref="I4:L4"/>
    <mergeCell ref="B5:D5"/>
    <mergeCell ref="B6:D6"/>
    <mergeCell ref="B7:C7"/>
    <mergeCell ref="B15:C15"/>
    <mergeCell ref="B19:C19"/>
  </mergeCells>
  <pageMargins left="0.7" right="0.7" top="0.75" bottom="0.75" header="0.3" footer="0.3"/>
  <pageSetup paperSize="9" orientation="landscape" r:id="rId1"/>
  <ignoredErrors>
    <ignoredError sqref="D10:D3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KM1</vt:lpstr>
      <vt:lpstr>OV1</vt:lpstr>
      <vt:lpstr>CR2-A</vt:lpstr>
      <vt:lpstr>CR2-B</vt:lpstr>
      <vt:lpstr>CCR8</vt:lpstr>
      <vt:lpstr>LIQ1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SMETS Birgit</dc:creator>
  <cp:lastModifiedBy>SMETS Birgit</cp:lastModifiedBy>
  <dcterms:created xsi:type="dcterms:W3CDTF">2017-12-04T08:32:26Z</dcterms:created>
  <dcterms:modified xsi:type="dcterms:W3CDTF">2019-06-07T08:16:06Z</dcterms:modified>
</cp:coreProperties>
</file>